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"/>
    </mc:Choice>
  </mc:AlternateContent>
  <xr:revisionPtr revIDLastSave="0" documentId="13_ncr:1_{C983A9C2-820E-4DAF-8E04-70A969AE9370}" xr6:coauthVersionLast="45" xr6:coauthVersionMax="45" xr10:uidLastSave="{00000000-0000-0000-0000-000000000000}"/>
  <bookViews>
    <workbookView xWindow="2960" yWindow="820" windowWidth="34290" windowHeight="19720" xr2:uid="{94A0E6F2-E34F-479E-89CF-BAB174ED1941}"/>
  </bookViews>
  <sheets>
    <sheet name="Sheet 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3" i="2" l="1"/>
  <c r="E269" i="2"/>
  <c r="E222" i="2"/>
  <c r="E208" i="2"/>
  <c r="Q230" i="2" l="1"/>
  <c r="O230" i="2" s="1"/>
  <c r="G230" i="2"/>
  <c r="K230" i="2" l="1"/>
  <c r="M230" i="2" s="1"/>
  <c r="T101" i="2"/>
  <c r="AE76" i="2" l="1"/>
  <c r="AE77" i="2"/>
  <c r="AE79" i="2"/>
  <c r="AE81" i="2"/>
  <c r="AE82" i="2"/>
  <c r="AE80" i="2"/>
  <c r="AE85" i="2"/>
  <c r="AE83" i="2"/>
  <c r="AE78" i="2"/>
  <c r="AE69" i="2"/>
  <c r="AE72" i="2"/>
  <c r="AE73" i="2"/>
  <c r="AE74" i="2"/>
  <c r="AE75" i="2"/>
  <c r="AE68" i="2"/>
  <c r="AE84" i="2"/>
  <c r="AN64" i="2" l="1"/>
  <c r="E37" i="2" l="1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36" i="2"/>
  <c r="D120" i="2" l="1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00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P150" i="2" l="1"/>
  <c r="D145" i="2" s="1"/>
  <c r="E273" i="2"/>
  <c r="E212" i="2"/>
  <c r="AP148" i="2"/>
  <c r="D121" i="2" s="1"/>
  <c r="AP144" i="2"/>
  <c r="D143" i="2" s="1"/>
  <c r="AP140" i="2"/>
  <c r="D118" i="2" s="1"/>
  <c r="AP136" i="2"/>
  <c r="D139" i="2" s="1"/>
  <c r="AP132" i="2"/>
  <c r="D140" i="2" s="1"/>
  <c r="AP128" i="2"/>
  <c r="AP124" i="2"/>
  <c r="D146" i="2" s="1"/>
  <c r="AP120" i="2"/>
  <c r="D130" i="2" s="1"/>
  <c r="AP116" i="2"/>
  <c r="D103" i="2" s="1"/>
  <c r="AP112" i="2"/>
  <c r="D126" i="2" s="1"/>
  <c r="AP108" i="2"/>
  <c r="D125" i="2" s="1"/>
  <c r="AP104" i="2"/>
  <c r="AP149" i="2"/>
  <c r="D144" i="2" s="1"/>
  <c r="AP145" i="2"/>
  <c r="AP139" i="2"/>
  <c r="D117" i="2" s="1"/>
  <c r="AP135" i="2"/>
  <c r="D138" i="2" s="1"/>
  <c r="AP131" i="2"/>
  <c r="D131" i="2" s="1"/>
  <c r="AP123" i="2"/>
  <c r="D111" i="2" s="1"/>
  <c r="AP119" i="2"/>
  <c r="D110" i="2" s="1"/>
  <c r="AP115" i="2"/>
  <c r="D108" i="2" s="1"/>
  <c r="AP141" i="2"/>
  <c r="D114" i="2" s="1"/>
  <c r="AP137" i="2"/>
  <c r="AP133" i="2"/>
  <c r="D112" i="2" s="1"/>
  <c r="AP129" i="2"/>
  <c r="D135" i="2" s="1"/>
  <c r="AP113" i="2"/>
  <c r="D127" i="2" s="1"/>
  <c r="AP122" i="2"/>
  <c r="D132" i="2" s="1"/>
  <c r="AP118" i="2"/>
  <c r="D109" i="2" s="1"/>
  <c r="AP109" i="2"/>
  <c r="D101" i="2" s="1"/>
  <c r="AP105" i="2"/>
  <c r="D107" i="2" s="1"/>
  <c r="AP147" i="2"/>
  <c r="D116" i="2" s="1"/>
  <c r="AP107" i="2"/>
  <c r="D100" i="2" s="1"/>
  <c r="AP103" i="2"/>
  <c r="AP117" i="2"/>
  <c r="D129" i="2" s="1"/>
  <c r="AP138" i="2"/>
  <c r="D115" i="2" s="1"/>
  <c r="AP134" i="2"/>
  <c r="D137" i="2" s="1"/>
  <c r="AP106" i="2"/>
  <c r="D124" i="2" s="1"/>
  <c r="AP125" i="2"/>
  <c r="D113" i="2" s="1"/>
  <c r="AP121" i="2"/>
  <c r="AP111" i="2"/>
  <c r="D106" i="2" s="1"/>
  <c r="AP146" i="2"/>
  <c r="D119" i="2" s="1"/>
  <c r="AP142" i="2"/>
  <c r="D141" i="2" s="1"/>
  <c r="AP126" i="2"/>
  <c r="D133" i="2" s="1"/>
  <c r="AP114" i="2"/>
  <c r="D128" i="2" s="1"/>
  <c r="AP127" i="2"/>
  <c r="D134" i="2" s="1"/>
  <c r="AP143" i="2"/>
  <c r="D142" i="2" s="1"/>
  <c r="AP130" i="2"/>
  <c r="D136" i="2" s="1"/>
  <c r="AP110" i="2"/>
  <c r="D104" i="2" s="1"/>
  <c r="AA102" i="2"/>
  <c r="AP102" i="2" s="1"/>
  <c r="AA101" i="2"/>
  <c r="AP101" i="2" s="1"/>
  <c r="AA100" i="2"/>
  <c r="E210" i="2" l="1"/>
  <c r="E271" i="2"/>
  <c r="E214" i="2"/>
  <c r="E275" i="2"/>
  <c r="E211" i="2"/>
  <c r="E272" i="2"/>
  <c r="E207" i="2"/>
  <c r="E268" i="2"/>
  <c r="E270" i="2"/>
  <c r="E209" i="2"/>
  <c r="E265" i="2"/>
  <c r="E204" i="2"/>
  <c r="E218" i="2"/>
  <c r="E279" i="2"/>
  <c r="E215" i="2"/>
  <c r="E276" i="2"/>
  <c r="E282" i="2"/>
  <c r="E221" i="2"/>
  <c r="E285" i="2"/>
  <c r="E224" i="2"/>
  <c r="E206" i="2"/>
  <c r="E267" i="2"/>
  <c r="E274" i="2"/>
  <c r="E213" i="2"/>
  <c r="E278" i="2"/>
  <c r="E217" i="2"/>
  <c r="E223" i="2"/>
  <c r="E284" i="2"/>
  <c r="E219" i="2"/>
  <c r="E280" i="2"/>
  <c r="E281" i="2"/>
  <c r="E220" i="2"/>
  <c r="E286" i="2"/>
  <c r="E225" i="2"/>
  <c r="E277" i="2"/>
  <c r="E216" i="2"/>
  <c r="E266" i="2"/>
  <c r="E205" i="2"/>
  <c r="J98" i="2"/>
  <c r="AP100" i="2"/>
  <c r="R101" i="2" l="1"/>
  <c r="U33" i="2" l="1"/>
  <c r="S33" i="2" l="1"/>
  <c r="D29" i="2" l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66" i="2" l="1"/>
  <c r="D69" i="2"/>
  <c r="D71" i="2"/>
  <c r="T6" i="2" l="1"/>
  <c r="T7" i="2"/>
  <c r="T8" i="2"/>
  <c r="T9" i="2"/>
  <c r="T10" i="2"/>
  <c r="T11" i="2"/>
  <c r="T12" i="2"/>
  <c r="T13" i="2"/>
  <c r="T14" i="2"/>
  <c r="U14" i="2" s="1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D39" i="2" l="1"/>
  <c r="D67" i="2" s="1"/>
  <c r="U7" i="2"/>
  <c r="U13" i="2"/>
  <c r="U23" i="2"/>
  <c r="U10" i="2"/>
  <c r="U6" i="2"/>
  <c r="U19" i="2"/>
  <c r="U15" i="2"/>
  <c r="U26" i="2"/>
  <c r="U22" i="2"/>
  <c r="U20" i="2"/>
  <c r="U29" i="2"/>
  <c r="U18" i="2"/>
  <c r="U25" i="2"/>
  <c r="U16" i="2"/>
  <c r="U9" i="2"/>
  <c r="U28" i="2"/>
  <c r="U21" i="2"/>
  <c r="U12" i="2"/>
  <c r="U27" i="2"/>
  <c r="U24" i="2"/>
  <c r="U17" i="2"/>
  <c r="U11" i="2"/>
  <c r="U8" i="2"/>
  <c r="N101" i="2" l="1"/>
  <c r="P101" i="2" s="1"/>
  <c r="D40" i="2"/>
  <c r="D68" i="2" s="1"/>
  <c r="D42" i="2"/>
  <c r="D70" i="2" s="1"/>
  <c r="D46" i="2"/>
  <c r="D74" i="2" s="1"/>
  <c r="D48" i="2"/>
  <c r="D76" i="2" s="1"/>
  <c r="D44" i="2"/>
  <c r="D72" i="2" s="1"/>
  <c r="D47" i="2"/>
  <c r="D75" i="2" s="1"/>
  <c r="D51" i="2"/>
  <c r="D53" i="2"/>
  <c r="D81" i="2" s="1"/>
  <c r="D50" i="2"/>
  <c r="D78" i="2" s="1"/>
  <c r="D57" i="2"/>
  <c r="D85" i="2" s="1"/>
  <c r="D49" i="2"/>
  <c r="D77" i="2" s="1"/>
  <c r="D55" i="2"/>
  <c r="D83" i="2" s="1"/>
  <c r="D37" i="2"/>
  <c r="D65" i="2" s="1"/>
  <c r="D52" i="2"/>
  <c r="D80" i="2" s="1"/>
  <c r="D36" i="2"/>
  <c r="D56" i="2"/>
  <c r="D84" i="2" s="1"/>
  <c r="D45" i="2"/>
  <c r="D73" i="2" s="1"/>
  <c r="D54" i="2"/>
  <c r="D82" i="2" s="1"/>
  <c r="D79" i="2"/>
  <c r="J33" i="2" l="1"/>
  <c r="O33" i="2" s="1"/>
  <c r="Q33" i="2" s="1"/>
  <c r="D64" i="2"/>
  <c r="AG63" i="2" s="1"/>
  <c r="AJ64" i="2" s="1"/>
  <c r="AL64" i="2" s="1"/>
</calcChain>
</file>

<file path=xl/sharedStrings.xml><?xml version="1.0" encoding="utf-8"?>
<sst xmlns="http://schemas.openxmlformats.org/spreadsheetml/2006/main" count="416" uniqueCount="168">
  <si>
    <t>Country</t>
  </si>
  <si>
    <t>Phillipines</t>
  </si>
  <si>
    <t>India</t>
  </si>
  <si>
    <t>Qatar</t>
  </si>
  <si>
    <t>Egypt</t>
  </si>
  <si>
    <t>UAE</t>
  </si>
  <si>
    <t>Thailand</t>
  </si>
  <si>
    <t>Kuwait</t>
  </si>
  <si>
    <t>Bahrain</t>
  </si>
  <si>
    <t>Malaysia</t>
  </si>
  <si>
    <t>Indonesia</t>
  </si>
  <si>
    <t>Singapore</t>
  </si>
  <si>
    <t>Saudia Arabia</t>
  </si>
  <si>
    <t>Taiwan</t>
  </si>
  <si>
    <t>Spain</t>
  </si>
  <si>
    <t>Italy</t>
  </si>
  <si>
    <t>Australia</t>
  </si>
  <si>
    <t>France</t>
  </si>
  <si>
    <t>Hong Kong</t>
  </si>
  <si>
    <t>Great Britain</t>
  </si>
  <si>
    <t>Finland</t>
  </si>
  <si>
    <t>Norway</t>
  </si>
  <si>
    <t>Sweden</t>
  </si>
  <si>
    <t>Denmark</t>
  </si>
  <si>
    <t>Germany</t>
  </si>
  <si>
    <t>F2</t>
  </si>
  <si>
    <t>F3</t>
  </si>
  <si>
    <t>% personal impact of CC, "great deal" only</t>
  </si>
  <si>
    <t>% religiosity (Average)</t>
  </si>
  <si>
    <t>% belief in UN Power to combat CC, "great deal" only</t>
  </si>
  <si>
    <t>C1</t>
  </si>
  <si>
    <r>
      <rPr>
        <sz val="11"/>
        <rFont val="Calibri"/>
        <family val="2"/>
        <scheme val="minor"/>
      </rPr>
      <t xml:space="preserve">WIN/GIA </t>
    </r>
    <r>
      <rPr>
        <sz val="11"/>
        <color rgb="FF0000FF"/>
        <rFont val="Calibri"/>
        <family val="2"/>
        <scheme val="minor"/>
      </rPr>
      <t>2017=blue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>2015=green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 xml:space="preserve">2012=red, </t>
    </r>
    <r>
      <rPr>
        <sz val="11"/>
        <color rgb="FF00B0F0"/>
        <rFont val="Calibri"/>
        <family val="2"/>
        <scheme val="minor"/>
      </rPr>
      <t>Wiki 'details'; Statistics Singapore 2015=turquoise</t>
    </r>
  </si>
  <si>
    <t>% religiosity (Gallup 2009 via wiki)</t>
  </si>
  <si>
    <t>% religiosity (composite from wiki irreligiosity)</t>
  </si>
  <si>
    <t>F1</t>
  </si>
  <si>
    <t>R=</t>
  </si>
  <si>
    <t>Nigeria</t>
  </si>
  <si>
    <t>Pakistan</t>
  </si>
  <si>
    <t>DR Congo</t>
  </si>
  <si>
    <t>Venezuela</t>
  </si>
  <si>
    <t>Romania</t>
  </si>
  <si>
    <t>Turkey</t>
  </si>
  <si>
    <t>Macedonia</t>
  </si>
  <si>
    <t>Iran</t>
  </si>
  <si>
    <t>Kosovo</t>
  </si>
  <si>
    <t>Serbia</t>
  </si>
  <si>
    <t>Ukraine</t>
  </si>
  <si>
    <t>Latvia</t>
  </si>
  <si>
    <t>Belgium</t>
  </si>
  <si>
    <t>Netherlands</t>
  </si>
  <si>
    <t>Japan</t>
  </si>
  <si>
    <t>Estonia</t>
  </si>
  <si>
    <t>Czech republic</t>
  </si>
  <si>
    <t>Line</t>
  </si>
  <si>
    <t>% religiosity (composite)</t>
  </si>
  <si>
    <r>
      <t xml:space="preserve">Wiki / Gallup 2009=yellow, </t>
    </r>
    <r>
      <rPr>
        <sz val="11"/>
        <color theme="0" tint="-0.499984740745262"/>
        <rFont val="Calibri"/>
        <family val="2"/>
        <scheme val="minor"/>
      </rPr>
      <t xml:space="preserve">Zuckerman 2005=grey, </t>
    </r>
    <r>
      <rPr>
        <sz val="11"/>
        <color rgb="FFFF00FF"/>
        <rFont val="Calibri"/>
        <family val="2"/>
        <scheme val="minor"/>
      </rPr>
      <t>Pew 2012=pink</t>
    </r>
  </si>
  <si>
    <t>Ghana</t>
  </si>
  <si>
    <t>Azerbaijan</t>
  </si>
  <si>
    <t>South Korea</t>
  </si>
  <si>
    <t>Predicted</t>
  </si>
  <si>
    <t>Residual</t>
  </si>
  <si>
    <t>% religiosity (Average) - residuals</t>
  </si>
  <si>
    <t>Philippines</t>
  </si>
  <si>
    <t>Spain 4</t>
  </si>
  <si>
    <t>Italy 5</t>
  </si>
  <si>
    <t>Australia 8</t>
  </si>
  <si>
    <t>France 9</t>
  </si>
  <si>
    <t>Great Britain 7</t>
  </si>
  <si>
    <t>Germany 10</t>
  </si>
  <si>
    <t>Finland 3</t>
  </si>
  <si>
    <t>Norway 2</t>
  </si>
  <si>
    <t>Sweden 1</t>
  </si>
  <si>
    <t>Denmark 6</t>
  </si>
  <si>
    <t>F4</t>
  </si>
  <si>
    <t>Number = top ten Weekly Childrens' Strike ranking, from S156 to S165</t>
  </si>
  <si>
    <t>Canada</t>
  </si>
  <si>
    <t>Ireland</t>
  </si>
  <si>
    <t>Bulgaria</t>
  </si>
  <si>
    <t>Slovenia</t>
  </si>
  <si>
    <t>Iraq</t>
  </si>
  <si>
    <t>t</t>
  </si>
  <si>
    <t>p</t>
  </si>
  <si>
    <t>tcrit 0.05</t>
  </si>
  <si>
    <t>Rows</t>
  </si>
  <si>
    <t>Orange R=</t>
  </si>
  <si>
    <t>Protestant</t>
  </si>
  <si>
    <t>Catholic</t>
  </si>
  <si>
    <t>Hindu</t>
  </si>
  <si>
    <t>Buddhism</t>
  </si>
  <si>
    <t>Shintoism</t>
  </si>
  <si>
    <t>Orthodox</t>
  </si>
  <si>
    <t>&lt;-------- Islam -------&gt;</t>
  </si>
  <si>
    <t>&lt;------------ Christian ------------&gt;</t>
  </si>
  <si>
    <t>&lt;------------- Eastern -------------&gt;</t>
  </si>
  <si>
    <t>Sunni</t>
  </si>
  <si>
    <t>Shia</t>
  </si>
  <si>
    <t>C4</t>
  </si>
  <si>
    <t>Norway 1</t>
  </si>
  <si>
    <t>Sweden 2</t>
  </si>
  <si>
    <t>Netherlands 3</t>
  </si>
  <si>
    <t>Finland 4</t>
  </si>
  <si>
    <t>Great Britain 5</t>
  </si>
  <si>
    <t>Belgium 6</t>
  </si>
  <si>
    <t>Canada 7</t>
  </si>
  <si>
    <t>France 8</t>
  </si>
  <si>
    <t>Denmark 9</t>
  </si>
  <si>
    <t>Japan 11</t>
  </si>
  <si>
    <t>Afghanistan</t>
  </si>
  <si>
    <t>Brazil</t>
  </si>
  <si>
    <t>All nations debias…</t>
  </si>
  <si>
    <t>Not covered in UN survey</t>
  </si>
  <si>
    <t>Morocco</t>
  </si>
  <si>
    <t>N&amp;W Europe / Christian</t>
  </si>
  <si>
    <t>S&amp;E Europe / Christian</t>
  </si>
  <si>
    <t>North &amp; Shia Islam</t>
  </si>
  <si>
    <t>Arabia / Egypt Islam</t>
  </si>
  <si>
    <t>SE Asia / Any Faith</t>
  </si>
  <si>
    <t>India + near Stans / Any</t>
  </si>
  <si>
    <t>Africa / Any</t>
  </si>
  <si>
    <t>South America / Chr</t>
  </si>
  <si>
    <t>Grey =</t>
  </si>
  <si>
    <t>not grouped</t>
  </si>
  <si>
    <t>Est % top priority on CC action</t>
  </si>
  <si>
    <t>Czech Rep</t>
  </si>
  <si>
    <t>BOUNDARY</t>
  </si>
  <si>
    <t xml:space="preserve">S&amp;E Europe / Christian, North &amp; Shia Islam
</t>
  </si>
  <si>
    <t>GDP per capita Rank (IMF 2017)</t>
  </si>
  <si>
    <t>https://simple.wikipedia.org/wiki/List_of_countries_by_GDP_(PPP)_per_capita</t>
  </si>
  <si>
    <t>Azebaijan</t>
  </si>
  <si>
    <t>Kossovo</t>
  </si>
  <si>
    <t>Africa</t>
  </si>
  <si>
    <t>Saudi Arabia</t>
  </si>
  <si>
    <t>Others</t>
  </si>
  <si>
    <t>-</t>
  </si>
  <si>
    <t>% UN Poll Vote Share for Climate Action</t>
  </si>
  <si>
    <t>% belief in UN Power
to combat CC,
 "great deal" only</t>
  </si>
  <si>
    <t>1st of 24 (2016)</t>
  </si>
  <si>
    <t>1st of 10 (2015)</t>
  </si>
  <si>
    <t>https://d25d2506sfb94s.cloudfront.net/cumulus_uploads/document/a7dgdmj6is/Results_160208.pdf</t>
  </si>
  <si>
    <t>Related article:</t>
  </si>
  <si>
    <t>https://yougov.co.uk/topics/politics/articles-reports/2016/01/29/global-issues</t>
  </si>
  <si>
    <t>Note: The 'Single' figure is the most appropriate here for constraint, albeit it makes little difference in most cases</t>
  </si>
  <si>
    <t>% strong but not fully constrained top priority choice</t>
  </si>
  <si>
    <t>% Fully constrained Top Priority on CC (1st source)</t>
  </si>
  <si>
    <t>% Fully Constrained 2nd source</t>
  </si>
  <si>
    <t>Est % top priority on CC action (UN voteshare/6)</t>
  </si>
  <si>
    <t>YouGov 16</t>
  </si>
  <si>
    <t>Average</t>
  </si>
  <si>
    <t>Source1 : YouGov (2016)</t>
  </si>
  <si>
    <t>See Footnotes file for explanatory text</t>
  </si>
  <si>
    <t>Eurobaraometer 17</t>
  </si>
  <si>
    <t>Source2 : Eurobarometer (2017)</t>
  </si>
  <si>
    <t>https://ec.europa.eu/clima/sites/clima/files/support/docs/report_2017_en.pdf</t>
  </si>
  <si>
    <t>(see page 7 or T1/T2)</t>
  </si>
  <si>
    <t>&lt;-R</t>
  </si>
  <si>
    <t>% belief can personally do more</t>
  </si>
  <si>
    <t>climate is changing human activity mainly responsible</t>
  </si>
  <si>
    <t>Datafile ends</t>
  </si>
  <si>
    <t>Datafile 3 of 3</t>
  </si>
  <si>
    <t>Chart F5 re-coloured for religio-regional blocks instead of major faiths</t>
  </si>
  <si>
    <t>C2,3</t>
  </si>
  <si>
    <t>&amp; F3 --&gt;</t>
  </si>
  <si>
    <t>Charts for the Climate Etc Guest Post: "Cultural Climate Beliefs dominate the Public Sphere and Push Policy; Globally, they are predictable from Religiosity"</t>
  </si>
  <si>
    <t>climate is changing humans mainly responsible</t>
  </si>
  <si>
    <t>F5</t>
  </si>
  <si>
    <t>F6</t>
  </si>
  <si>
    <t>% 5 most -ve impact on CC: India</t>
  </si>
  <si>
    <t>% 5 most -ve impact on CC: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</si>
</sst>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</font>
    <font>
      <b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F80F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7030A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/>
    <xf numFmtId="0" fontId="0" fillId="4" borderId="0" xfId="0" applyFill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16" fillId="4" borderId="0" xfId="0" applyFont="1" applyFill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1" fontId="2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2" fillId="0" borderId="0" xfId="0" applyFont="1"/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5" fillId="0" borderId="0" xfId="1" applyAlignment="1">
      <alignment horizontal="left" vertical="center"/>
    </xf>
    <xf numFmtId="0" fontId="3" fillId="4" borderId="0" xfId="0" applyFont="1" applyFill="1"/>
    <xf numFmtId="0" fontId="1" fillId="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1" fontId="0" fillId="7" borderId="0" xfId="0" applyNumberFormat="1" applyFill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0" fontId="22" fillId="5" borderId="0" xfId="0" applyFont="1" applyFill="1" applyAlignment="1">
      <alignment horizontal="right" vertical="center"/>
    </xf>
    <xf numFmtId="164" fontId="22" fillId="5" borderId="0" xfId="0" applyNumberFormat="1" applyFont="1" applyFill="1" applyAlignment="1">
      <alignment horizontal="left" vertical="center"/>
    </xf>
    <xf numFmtId="0" fontId="28" fillId="8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8" fillId="13" borderId="0" xfId="0" applyFont="1" applyFill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9" borderId="0" xfId="0" applyFill="1" applyBorder="1"/>
    <xf numFmtId="0" fontId="0" fillId="10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11" borderId="0" xfId="0" applyFill="1" applyBorder="1"/>
    <xf numFmtId="0" fontId="0" fillId="15" borderId="0" xfId="0" applyFill="1" applyBorder="1"/>
    <xf numFmtId="0" fontId="0" fillId="2" borderId="0" xfId="0" applyFill="1" applyBorder="1"/>
    <xf numFmtId="0" fontId="0" fillId="16" borderId="0" xfId="0" applyFill="1" applyBorder="1"/>
    <xf numFmtId="0" fontId="31" fillId="16" borderId="0" xfId="0" applyFont="1" applyFill="1" applyBorder="1"/>
    <xf numFmtId="0" fontId="0" fillId="16" borderId="0" xfId="0" applyFill="1"/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25" fillId="0" borderId="0" xfId="1"/>
    <xf numFmtId="0" fontId="0" fillId="0" borderId="0" xfId="0" applyAlignment="1">
      <alignment horizontal="left"/>
    </xf>
    <xf numFmtId="0" fontId="22" fillId="3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8" fillId="17" borderId="0" xfId="0" applyFont="1" applyFill="1" applyAlignment="1">
      <alignment horizontal="center" vertical="center"/>
    </xf>
    <xf numFmtId="0" fontId="38" fillId="18" borderId="0" xfId="0" applyFont="1" applyFill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0" fillId="7" borderId="0" xfId="0" applyFill="1"/>
    <xf numFmtId="164" fontId="0" fillId="7" borderId="0" xfId="0" applyNumberForma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" fillId="0" borderId="0" xfId="0" applyFont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B7B7"/>
      <color rgb="FFFFB7FF"/>
      <color rgb="FFFFABFF"/>
      <color rgb="FFFF00FF"/>
      <color rgb="FF0000FF"/>
      <color rgb="FFFF6D6D"/>
      <color rgb="FF8F80F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Religiosity (against a straight line x)  - original countries minus the US and Vietnam (24)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08475278038807E-2"/>
          <c:y val="0.12195835678109172"/>
          <c:w val="0.91936143784496072"/>
          <c:h val="0.8258226950668869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FD6DB65-9D67-4371-ACCE-A3E9BC080BC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8F-4FBC-9081-551963443C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67BF58-3633-4480-B229-21430D3A52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8F-4FBC-9081-551963443C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8ECC0B-51A4-4592-B50A-F82440558AB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8F-4FBC-9081-551963443C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EE16F33-6189-4012-AB85-51D0E278A4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8F-4FBC-9081-551963443C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7528E8-CBB8-48D5-9313-E2548B22DB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8F-4FBC-9081-551963443C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A2DB3E9-1E30-46B9-9ED7-B20F035A19E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8F-4FBC-9081-551963443C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C8BDB1-1B66-4E6E-BF88-2E83370DF7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98F-4FBC-9081-551963443C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D504CD5-6A57-4708-866A-43DD33972C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8F-4FBC-9081-551963443C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E9EF87B-DA87-4A4B-AD6F-8D30824D6E3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8F-4FBC-9081-551963443C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50CA252-4507-4A6D-B47D-97A10422D0F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98F-4FBC-9081-551963443C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445C64A-E115-48E7-A9F2-D127D0322A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98F-4FBC-9081-551963443C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8FEB83B-F5B5-460B-8FF9-B238CC2FBD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98F-4FBC-9081-551963443C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C88B8D1-EAAB-4E2A-A76B-3C38E2DA8D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98F-4FBC-9081-551963443C5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1D43AF8-B325-48A9-9ED5-C770E11115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98F-4FBC-9081-551963443C5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183E6F4-614A-4C79-8099-3D4C2232E12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98F-4FBC-9081-551963443C5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28188C7-484B-4BA0-8094-365ADE71FEE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98F-4FBC-9081-551963443C5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2AD06B5-BEE9-4DC4-AE92-BCEFFA62944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98F-4FBC-9081-551963443C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198E22F-BE4A-4264-B25B-AC3F65144E9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98F-4FBC-9081-551963443C5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DDF7F5C-460D-4C76-A25B-300A3A0280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98F-4FBC-9081-551963443C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DDB8A40-691B-461C-A44A-021AEB187A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98F-4FBC-9081-551963443C5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D2FC9EA-B9C8-485B-8891-64542496BF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98F-4FBC-9081-551963443C5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AE1B273-8E7C-4F21-A8EA-B0D7EFA5F4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98F-4FBC-9081-551963443C5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D7636FC-9F27-4F1F-94D6-27799E6712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98F-4FBC-9081-551963443C5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000CAFC-BA74-4965-9066-EF8A2756A4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98F-4FBC-9081-551963443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753007211547118E-2"/>
                  <c:y val="0.506726633847190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1'!$C$6:$C$29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'Sheet 1'!$D$6:$D$29</c:f>
              <c:numCache>
                <c:formatCode>General</c:formatCode>
                <c:ptCount val="24"/>
                <c:pt idx="0">
                  <c:v>97.5</c:v>
                </c:pt>
                <c:pt idx="1">
                  <c:v>95</c:v>
                </c:pt>
                <c:pt idx="2">
                  <c:v>94</c:v>
                </c:pt>
                <c:pt idx="3">
                  <c:v>93.5</c:v>
                </c:pt>
                <c:pt idx="4">
                  <c:v>92.5</c:v>
                </c:pt>
                <c:pt idx="5">
                  <c:v>91</c:v>
                </c:pt>
                <c:pt idx="6">
                  <c:v>91</c:v>
                </c:pt>
                <c:pt idx="7">
                  <c:v>86.5</c:v>
                </c:pt>
                <c:pt idx="8">
                  <c:v>86</c:v>
                </c:pt>
                <c:pt idx="9">
                  <c:v>84.5</c:v>
                </c:pt>
                <c:pt idx="10">
                  <c:v>84.5</c:v>
                </c:pt>
                <c:pt idx="11">
                  <c:v>75.5</c:v>
                </c:pt>
                <c:pt idx="12">
                  <c:v>73</c:v>
                </c:pt>
                <c:pt idx="13">
                  <c:v>60.5</c:v>
                </c:pt>
                <c:pt idx="14">
                  <c:v>46</c:v>
                </c:pt>
                <c:pt idx="15">
                  <c:v>40</c:v>
                </c:pt>
                <c:pt idx="16">
                  <c:v>40</c:v>
                </c:pt>
                <c:pt idx="17">
                  <c:v>36.5</c:v>
                </c:pt>
                <c:pt idx="18">
                  <c:v>34.5</c:v>
                </c:pt>
                <c:pt idx="19">
                  <c:v>30.5</c:v>
                </c:pt>
                <c:pt idx="20">
                  <c:v>29.5</c:v>
                </c:pt>
                <c:pt idx="21">
                  <c:v>29</c:v>
                </c:pt>
                <c:pt idx="22">
                  <c:v>29</c:v>
                </c:pt>
                <c:pt idx="23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1'!$B$6:$B$29</c15:f>
                <c15:dlblRangeCache>
                  <c:ptCount val="24"/>
                  <c:pt idx="0">
                    <c:v>Thailand</c:v>
                  </c:pt>
                  <c:pt idx="1">
                    <c:v>Qatar</c:v>
                  </c:pt>
                  <c:pt idx="2">
                    <c:v>Bahrain</c:v>
                  </c:pt>
                  <c:pt idx="3">
                    <c:v>Phillipines</c:v>
                  </c:pt>
                  <c:pt idx="4">
                    <c:v>India</c:v>
                  </c:pt>
                  <c:pt idx="5">
                    <c:v>UAE</c:v>
                  </c:pt>
                  <c:pt idx="6">
                    <c:v>Kuwait</c:v>
                  </c:pt>
                  <c:pt idx="7">
                    <c:v>Malaysia</c:v>
                  </c:pt>
                  <c:pt idx="8">
                    <c:v>Egypt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Italy</c:v>
                  </c:pt>
                  <c:pt idx="13">
                    <c:v>Taiwan</c:v>
                  </c:pt>
                  <c:pt idx="14">
                    <c:v>Spain</c:v>
                  </c:pt>
                  <c:pt idx="15">
                    <c:v>France</c:v>
                  </c:pt>
                  <c:pt idx="16">
                    <c:v>Germany</c:v>
                  </c:pt>
                  <c:pt idx="17">
                    <c:v>Finland</c:v>
                  </c:pt>
                  <c:pt idx="18">
                    <c:v>Australia</c:v>
                  </c:pt>
                  <c:pt idx="19">
                    <c:v>Hong Kong</c:v>
                  </c:pt>
                  <c:pt idx="20">
                    <c:v>Norway</c:v>
                  </c:pt>
                  <c:pt idx="21">
                    <c:v>Great Britain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8F-4FBC-9081-55196344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046368"/>
        <c:axId val="521046696"/>
      </c:scatterChart>
      <c:valAx>
        <c:axId val="52104636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696"/>
        <c:crosses val="autoZero"/>
        <c:crossBetween val="midCat"/>
      </c:valAx>
      <c:valAx>
        <c:axId val="52104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Climate Concern 1: 'climate is changing humans mainly responsible', X, versus Climate Concern 2: belief personally 'could be doing more', Y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9369151-E3BF-471F-8429-282055EDD4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012-482E-AF31-536606620D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F45D8A-2CBD-4537-8718-1E914166C9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012-482E-AF31-536606620D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6BDCD85-E5C5-49D1-AAAA-A3E168CD70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012-482E-AF31-536606620D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BEAD904-F5E9-4DC6-A024-55C0630263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012-482E-AF31-536606620D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81AB9E-26E9-4EA1-9BC1-4B182F74FC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012-482E-AF31-536606620D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36CA90B-F91A-452F-868F-78A4BCC7598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012-482E-AF31-536606620D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F35746C-116E-4F15-BDBD-9EA8185A36B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012-482E-AF31-536606620D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47BEEAB-66C7-4B97-B03B-EDEC1AAB421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012-482E-AF31-536606620D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B6E04D2-A7EA-4EA6-99D1-1D30A48CE2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012-482E-AF31-536606620D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339E907-9D13-4780-88F5-DE41938380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012-482E-AF31-536606620D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0CF8930-63BC-422A-845C-230953C3B0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012-482E-AF31-536606620D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E2AE6C5-EE21-4090-82E8-CB0941CA22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012-482E-AF31-536606620D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A024F4F-28E4-4E70-AD06-32A813D072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012-482E-AF31-536606620D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9F7096F-D879-4F3B-9C36-2939194A60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012-482E-AF31-536606620D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6DDD3B9-A5E8-4E95-8E64-AF84E5273CB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012-482E-AF31-536606620D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A8AA6C2-E277-4E4A-8B69-9E012E76AC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012-482E-AF31-536606620D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62D0950-E5D9-48E9-9EF1-E2437698C2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012-482E-AF31-536606620D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D2B4567-081B-4AC1-8B74-1DC6D0ED13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012-482E-AF31-536606620D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4100372-67D9-4703-934D-8E648F62A7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012-482E-AF31-536606620D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A286C5F-7013-4F5A-9BF4-2CABF23827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012-482E-AF31-536606620D6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CB6AA2F-2B42-432D-9DAB-230E1F720AD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012-482E-AF31-536606620D6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D91937E-1567-4F62-89FA-B11D296E55C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012-482E-AF31-536606620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5.4130050107372943E-2"/>
                  <c:y val="0.446633915798127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1'!$C$229:$C$250</c:f>
              <c:numCache>
                <c:formatCode>General</c:formatCode>
                <c:ptCount val="22"/>
                <c:pt idx="0">
                  <c:v>71</c:v>
                </c:pt>
                <c:pt idx="1">
                  <c:v>49</c:v>
                </c:pt>
                <c:pt idx="2">
                  <c:v>40</c:v>
                </c:pt>
                <c:pt idx="3">
                  <c:v>44</c:v>
                </c:pt>
                <c:pt idx="4">
                  <c:v>52</c:v>
                </c:pt>
                <c:pt idx="5">
                  <c:v>35</c:v>
                </c:pt>
                <c:pt idx="6">
                  <c:v>51</c:v>
                </c:pt>
                <c:pt idx="7">
                  <c:v>46</c:v>
                </c:pt>
                <c:pt idx="8">
                  <c:v>36</c:v>
                </c:pt>
                <c:pt idx="9">
                  <c:v>52</c:v>
                </c:pt>
                <c:pt idx="10">
                  <c:v>54</c:v>
                </c:pt>
                <c:pt idx="11">
                  <c:v>48</c:v>
                </c:pt>
                <c:pt idx="12">
                  <c:v>49</c:v>
                </c:pt>
                <c:pt idx="13">
                  <c:v>52</c:v>
                </c:pt>
                <c:pt idx="14">
                  <c:v>48</c:v>
                </c:pt>
                <c:pt idx="15">
                  <c:v>69</c:v>
                </c:pt>
                <c:pt idx="16">
                  <c:v>69</c:v>
                </c:pt>
                <c:pt idx="17">
                  <c:v>66</c:v>
                </c:pt>
                <c:pt idx="18">
                  <c:v>69</c:v>
                </c:pt>
                <c:pt idx="19">
                  <c:v>62</c:v>
                </c:pt>
                <c:pt idx="20">
                  <c:v>42</c:v>
                </c:pt>
                <c:pt idx="21">
                  <c:v>35</c:v>
                </c:pt>
              </c:numCache>
            </c:numRef>
          </c:xVal>
          <c:yVal>
            <c:numRef>
              <c:f>'Sheet 1'!$D$229:$D$250</c:f>
              <c:numCache>
                <c:formatCode>General</c:formatCode>
                <c:ptCount val="22"/>
                <c:pt idx="0">
                  <c:v>54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35</c:v>
                </c:pt>
                <c:pt idx="5">
                  <c:v>42</c:v>
                </c:pt>
                <c:pt idx="6">
                  <c:v>49</c:v>
                </c:pt>
                <c:pt idx="7">
                  <c:v>35</c:v>
                </c:pt>
                <c:pt idx="8">
                  <c:v>41</c:v>
                </c:pt>
                <c:pt idx="9">
                  <c:v>42</c:v>
                </c:pt>
                <c:pt idx="10">
                  <c:v>49</c:v>
                </c:pt>
                <c:pt idx="11">
                  <c:v>47</c:v>
                </c:pt>
                <c:pt idx="12">
                  <c:v>45</c:v>
                </c:pt>
                <c:pt idx="13">
                  <c:v>26</c:v>
                </c:pt>
                <c:pt idx="14">
                  <c:v>58</c:v>
                </c:pt>
                <c:pt idx="15">
                  <c:v>61</c:v>
                </c:pt>
                <c:pt idx="16">
                  <c:v>67</c:v>
                </c:pt>
                <c:pt idx="17">
                  <c:v>65</c:v>
                </c:pt>
                <c:pt idx="18">
                  <c:v>65</c:v>
                </c:pt>
                <c:pt idx="19">
                  <c:v>46</c:v>
                </c:pt>
                <c:pt idx="20">
                  <c:v>28</c:v>
                </c:pt>
                <c:pt idx="21">
                  <c:v>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1'!$B$229:$B$250</c15:f>
                <c15:dlblRangeCache>
                  <c:ptCount val="22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Kuwait</c:v>
                  </c:pt>
                  <c:pt idx="14">
                    <c:v>Malaysia</c:v>
                  </c:pt>
                  <c:pt idx="15">
                    <c:v>Indonesia</c:v>
                  </c:pt>
                  <c:pt idx="16">
                    <c:v>Spain</c:v>
                  </c:pt>
                  <c:pt idx="17">
                    <c:v>Italy</c:v>
                  </c:pt>
                  <c:pt idx="18">
                    <c:v>Thailand</c:v>
                  </c:pt>
                  <c:pt idx="19">
                    <c:v>Phillipines</c:v>
                  </c:pt>
                  <c:pt idx="20">
                    <c:v>Egypt</c:v>
                  </c:pt>
                  <c:pt idx="21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012-482E-AF31-53660662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405024"/>
        <c:axId val="649407648"/>
      </c:scatterChart>
      <c:valAx>
        <c:axId val="64940502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407648"/>
        <c:crosses val="autoZero"/>
        <c:crossBetween val="midCat"/>
      </c:valAx>
      <c:valAx>
        <c:axId val="649407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40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Religiosity, X, versus Climate</a:t>
            </a:r>
            <a:r>
              <a:rPr lang="en-GB" baseline="0"/>
              <a:t> Concern: % for 5 most negative CO2 impact</a:t>
            </a:r>
            <a:endParaRPr lang="en-GB" sz="1400" b="0" i="0" u="none" strike="noStrike" baseline="0">
              <a:effectLst/>
            </a:endParaRPr>
          </a:p>
          <a:p>
            <a:pPr>
              <a:defRPr/>
            </a:pPr>
            <a:r>
              <a:rPr lang="en-GB" sz="1400" b="0" i="0" u="none" strike="noStrike" baseline="0">
                <a:effectLst/>
              </a:rPr>
              <a:t>countries; 'India', Y, for 22 nations from Chart 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199179327936119E-2"/>
          <c:y val="0.12081722475949958"/>
          <c:w val="0.92639236996783858"/>
          <c:h val="0.833595095012292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FCCB96C-B3C0-43A0-88E8-52CD589D66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67D-4440-82A4-3677947F7E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A12236-1B79-4EBF-831A-AFC18C9892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67D-4440-82A4-3677947F7E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4AD3D2E-2B33-47A8-B6F2-54197598A6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67D-4440-82A4-3677947F7E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00CA64-AC41-4D1F-994C-3EA6B923C5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67D-4440-82A4-3677947F7E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9AE6AC7-B975-484D-8C3A-0CCE75CA609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67D-4440-82A4-3677947F7E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9BCD14-E6F9-4124-A3F6-0FDD638B3F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67D-4440-82A4-3677947F7E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D5EE8D4-91D8-4E78-B9E0-54840845874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67D-4440-82A4-3677947F7E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1E3A46E-400C-44A9-B45E-B7E1147C09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67D-4440-82A4-3677947F7E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4D6EE92-7996-4116-946C-AC397218FC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67D-4440-82A4-3677947F7E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DA02F0-B52A-46A1-9873-098E3870F5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67D-4440-82A4-3677947F7E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EA4A822-FBA4-4AA1-BA1D-DDBD205782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67D-4440-82A4-3677947F7E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2E252E1-89A0-4783-B70C-B5D20610B61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67D-4440-82A4-3677947F7E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FE55815-8146-4ADD-98A4-89B4B8C82C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67D-4440-82A4-3677947F7E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1653E41-F5CE-49E7-B0FA-5586D3A3BA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67D-4440-82A4-3677947F7E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8495B19-3E83-419A-861F-69CA9576B2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67D-4440-82A4-3677947F7E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D2F3B38-4A13-480D-BAF2-F33DA1C1DB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67D-4440-82A4-3677947F7E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53B439F-2976-4A22-B9DE-2A46C742D7A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67D-4440-82A4-3677947F7E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382B6D2-BCCF-4CFD-B87A-61208040C58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67D-4440-82A4-3677947F7E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11F82F7-65C4-4654-9A3E-65B9706E989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67D-4440-82A4-3677947F7E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FF489A4-753D-4DD3-9BA3-1BCA1A323D9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67D-4440-82A4-3677947F7E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F27AD2C-1D31-4E19-9CA1-6C9D3D26A2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67D-4440-82A4-3677947F7E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62CD26B-2B8E-4D9C-9E70-DA2BD99285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67D-4440-82A4-3677947F7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'Sheet 1'!$E$265:$E$286</c:f>
              <c:numCache>
                <c:formatCode>General</c:formatCode>
                <c:ptCount val="22"/>
                <c:pt idx="0">
                  <c:v>91.921000000000006</c:v>
                </c:pt>
                <c:pt idx="1">
                  <c:v>39.872</c:v>
                </c:pt>
                <c:pt idx="2">
                  <c:v>26.44</c:v>
                </c:pt>
                <c:pt idx="3">
                  <c:v>38.192999999999998</c:v>
                </c:pt>
                <c:pt idx="4">
                  <c:v>100</c:v>
                </c:pt>
                <c:pt idx="5">
                  <c:v>29.798000000000002</c:v>
                </c:pt>
                <c:pt idx="6">
                  <c:v>28.119</c:v>
                </c:pt>
                <c:pt idx="7">
                  <c:v>98.637</c:v>
                </c:pt>
                <c:pt idx="8">
                  <c:v>22</c:v>
                </c:pt>
                <c:pt idx="9">
                  <c:v>90.242000000000004</c:v>
                </c:pt>
                <c:pt idx="10">
                  <c:v>68.415000000000006</c:v>
                </c:pt>
                <c:pt idx="11">
                  <c:v>43.230000000000004</c:v>
                </c:pt>
                <c:pt idx="12">
                  <c:v>41.551000000000002</c:v>
                </c:pt>
                <c:pt idx="13">
                  <c:v>88.563000000000002</c:v>
                </c:pt>
                <c:pt idx="14">
                  <c:v>81.847000000000008</c:v>
                </c:pt>
                <c:pt idx="15">
                  <c:v>76.81</c:v>
                </c:pt>
                <c:pt idx="16">
                  <c:v>51.625</c:v>
                </c:pt>
                <c:pt idx="17">
                  <c:v>65.057000000000002</c:v>
                </c:pt>
                <c:pt idx="18">
                  <c:v>100</c:v>
                </c:pt>
                <c:pt idx="19">
                  <c:v>95.279000000000011</c:v>
                </c:pt>
                <c:pt idx="20">
                  <c:v>80.168000000000006</c:v>
                </c:pt>
                <c:pt idx="21">
                  <c:v>75.131</c:v>
                </c:pt>
              </c:numCache>
            </c:numRef>
          </c:xVal>
          <c:yVal>
            <c:numRef>
              <c:f>'Sheet 1'!$D$265:$D$286</c:f>
              <c:numCache>
                <c:formatCode>General</c:formatCode>
                <c:ptCount val="22"/>
                <c:pt idx="0">
                  <c:v>62</c:v>
                </c:pt>
                <c:pt idx="1">
                  <c:v>48</c:v>
                </c:pt>
                <c:pt idx="2">
                  <c:v>46</c:v>
                </c:pt>
                <c:pt idx="3">
                  <c:v>42</c:v>
                </c:pt>
                <c:pt idx="4">
                  <c:v>41</c:v>
                </c:pt>
                <c:pt idx="5">
                  <c:v>38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18">
                  <c:v>23</c:v>
                </c:pt>
                <c:pt idx="19">
                  <c:v>22</c:v>
                </c:pt>
                <c:pt idx="20">
                  <c:v>18</c:v>
                </c:pt>
                <c:pt idx="21">
                  <c:v>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1'!$B$204:$B$225</c15:f>
                <c15:dlblRangeCache>
                  <c:ptCount val="22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Kuwait</c:v>
                  </c:pt>
                  <c:pt idx="14">
                    <c:v>Malaysia</c:v>
                  </c:pt>
                  <c:pt idx="15">
                    <c:v>Indonesia</c:v>
                  </c:pt>
                  <c:pt idx="16">
                    <c:v>Spain</c:v>
                  </c:pt>
                  <c:pt idx="17">
                    <c:v>Italy</c:v>
                  </c:pt>
                  <c:pt idx="18">
                    <c:v>Thailand</c:v>
                  </c:pt>
                  <c:pt idx="19">
                    <c:v>Phillipines</c:v>
                  </c:pt>
                  <c:pt idx="20">
                    <c:v>Egypt</c:v>
                  </c:pt>
                  <c:pt idx="21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867D-4440-82A4-3677947F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019920"/>
        <c:axId val="467026808"/>
      </c:scatterChart>
      <c:valAx>
        <c:axId val="4670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26808"/>
        <c:crosses val="autoZero"/>
        <c:crossBetween val="midCat"/>
      </c:valAx>
      <c:valAx>
        <c:axId val="46702680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Religiosity, X, versus Climate</a:t>
            </a:r>
            <a:r>
              <a:rPr lang="en-GB" baseline="0"/>
              <a:t> Concern: % for 5 most negative CO2 impact</a:t>
            </a:r>
            <a:endParaRPr lang="en-GB" sz="1400" b="0" i="0" u="none" strike="noStrike" baseline="0">
              <a:effectLst/>
            </a:endParaRPr>
          </a:p>
          <a:p>
            <a:pPr>
              <a:defRPr/>
            </a:pPr>
            <a:r>
              <a:rPr lang="en-GB" sz="1400" b="0" i="0" u="none" strike="noStrike" baseline="0">
                <a:effectLst/>
              </a:rPr>
              <a:t>countries; 'China', Y, for 22 nations from Chart 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199179327936119E-2"/>
          <c:y val="0.12081722475949958"/>
          <c:w val="0.92639236996783858"/>
          <c:h val="0.833595095012292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842C9F4-3272-4FFA-ABF4-2594AD6CBA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41-4F7F-B568-44776B63DD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D4627F-AAB5-4AE1-99F6-7D26229CF8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B41-4F7F-B568-44776B63DD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8130CE-2AF0-4D99-880D-414EF69C22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B41-4F7F-B568-44776B63DD2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13654F-A20D-4B1F-93A4-2AF8311521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B41-4F7F-B568-44776B63DD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133DB5F-1D57-4488-9B3C-FDCDAB42BCA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B41-4F7F-B568-44776B63DD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EAAB92-D752-4D26-9585-5BF3573971C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B41-4F7F-B568-44776B63DD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CEDD76-451B-4C1C-8F39-DEFC91A6D0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41-4F7F-B568-44776B63DD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A539A11-A36C-4506-BE45-6FAF0AA70A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B41-4F7F-B568-44776B63DD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384223-2437-469A-BF14-30D423B702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41-4F7F-B568-44776B63DD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5F0F32D-088F-4264-A00B-B0DAF67CA2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41-4F7F-B568-44776B63DD2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F00EBF9-3894-418E-9B61-04B461F98C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41-4F7F-B568-44776B63DD2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07B6201-DD0B-4D71-B6E6-97577FB6B67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B41-4F7F-B568-44776B63DD2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8FAA2C9-8CA8-45C7-9B05-242245884A2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41-4F7F-B568-44776B63DD2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CBA5704-5DB4-4F9F-8D16-621994C7178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41-4F7F-B568-44776B63DD2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9BCFB46-B936-467C-BC0F-134D35A6FB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B41-4F7F-B568-44776B63DD2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7D670A9-A63A-4C95-83F4-F5E9F5EA2B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41-4F7F-B568-44776B63DD2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A28A884-E5B5-4129-97CF-B995213C169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41-4F7F-B568-44776B63DD2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E443383-73B7-4AEA-A378-F94ABAAEBC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41-4F7F-B568-44776B63DD2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357D27E-03B1-4C4A-940A-C7C0ED44A8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41-4F7F-B568-44776B63DD2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7D849F0-0F84-4795-9D27-5066D74DDB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41-4F7F-B568-44776B63DD24}"/>
                </c:ext>
              </c:extLst>
            </c:dLbl>
            <c:dLbl>
              <c:idx val="20"/>
              <c:layout>
                <c:manualLayout>
                  <c:x val="-5.8890845070422533E-2"/>
                  <c:y val="-4.2735049925137951E-3"/>
                </c:manualLayout>
              </c:layout>
              <c:tx>
                <c:rich>
                  <a:bodyPr/>
                  <a:lstStyle/>
                  <a:p>
                    <a:fld id="{72AB45E7-A0C8-4D5B-BE11-FF771C05D0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B41-4F7F-B568-44776B63DD24}"/>
                </c:ext>
              </c:extLst>
            </c:dLbl>
            <c:dLbl>
              <c:idx val="21"/>
              <c:layout>
                <c:manualLayout>
                  <c:x val="-7.04225352112689E-3"/>
                  <c:y val="4.2735049925138732E-3"/>
                </c:manualLayout>
              </c:layout>
              <c:tx>
                <c:rich>
                  <a:bodyPr/>
                  <a:lstStyle/>
                  <a:p>
                    <a:fld id="{46464D8D-89E7-4C4B-8365-EE43B2751D6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B41-4F7F-B568-44776B63D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 1'!$E$265:$E$286</c:f>
              <c:numCache>
                <c:formatCode>General</c:formatCode>
                <c:ptCount val="22"/>
                <c:pt idx="0">
                  <c:v>91.921000000000006</c:v>
                </c:pt>
                <c:pt idx="1">
                  <c:v>39.872</c:v>
                </c:pt>
                <c:pt idx="2">
                  <c:v>26.44</c:v>
                </c:pt>
                <c:pt idx="3">
                  <c:v>38.192999999999998</c:v>
                </c:pt>
                <c:pt idx="4">
                  <c:v>100</c:v>
                </c:pt>
                <c:pt idx="5">
                  <c:v>29.798000000000002</c:v>
                </c:pt>
                <c:pt idx="6">
                  <c:v>28.119</c:v>
                </c:pt>
                <c:pt idx="7">
                  <c:v>98.637</c:v>
                </c:pt>
                <c:pt idx="8">
                  <c:v>22</c:v>
                </c:pt>
                <c:pt idx="9">
                  <c:v>90.242000000000004</c:v>
                </c:pt>
                <c:pt idx="10">
                  <c:v>68.415000000000006</c:v>
                </c:pt>
                <c:pt idx="11">
                  <c:v>43.230000000000004</c:v>
                </c:pt>
                <c:pt idx="12">
                  <c:v>41.551000000000002</c:v>
                </c:pt>
                <c:pt idx="13">
                  <c:v>88.563000000000002</c:v>
                </c:pt>
                <c:pt idx="14">
                  <c:v>81.847000000000008</c:v>
                </c:pt>
                <c:pt idx="15">
                  <c:v>76.81</c:v>
                </c:pt>
                <c:pt idx="16">
                  <c:v>51.625</c:v>
                </c:pt>
                <c:pt idx="17">
                  <c:v>65.057000000000002</c:v>
                </c:pt>
                <c:pt idx="18">
                  <c:v>100</c:v>
                </c:pt>
                <c:pt idx="19">
                  <c:v>95.279000000000011</c:v>
                </c:pt>
                <c:pt idx="20">
                  <c:v>80.168000000000006</c:v>
                </c:pt>
                <c:pt idx="21">
                  <c:v>75.131</c:v>
                </c:pt>
              </c:numCache>
            </c:numRef>
          </c:xVal>
          <c:yVal>
            <c:numRef>
              <c:f>'Sheet 1'!$C$265:$C$286</c:f>
              <c:numCache>
                <c:formatCode>General</c:formatCode>
                <c:ptCount val="22"/>
                <c:pt idx="0">
                  <c:v>38</c:v>
                </c:pt>
                <c:pt idx="1">
                  <c:v>68</c:v>
                </c:pt>
                <c:pt idx="2">
                  <c:v>69</c:v>
                </c:pt>
                <c:pt idx="3">
                  <c:v>60</c:v>
                </c:pt>
                <c:pt idx="4">
                  <c:v>50</c:v>
                </c:pt>
                <c:pt idx="5">
                  <c:v>63</c:v>
                </c:pt>
                <c:pt idx="6">
                  <c:v>65</c:v>
                </c:pt>
                <c:pt idx="7">
                  <c:v>43</c:v>
                </c:pt>
                <c:pt idx="8">
                  <c:v>60</c:v>
                </c:pt>
                <c:pt idx="9">
                  <c:v>32</c:v>
                </c:pt>
                <c:pt idx="10">
                  <c:v>50</c:v>
                </c:pt>
                <c:pt idx="11">
                  <c:v>61</c:v>
                </c:pt>
                <c:pt idx="12">
                  <c:v>58</c:v>
                </c:pt>
                <c:pt idx="13">
                  <c:v>34</c:v>
                </c:pt>
                <c:pt idx="14">
                  <c:v>32</c:v>
                </c:pt>
                <c:pt idx="15">
                  <c:v>46</c:v>
                </c:pt>
                <c:pt idx="16">
                  <c:v>56</c:v>
                </c:pt>
                <c:pt idx="17">
                  <c:v>49</c:v>
                </c:pt>
                <c:pt idx="18">
                  <c:v>39</c:v>
                </c:pt>
                <c:pt idx="19">
                  <c:v>42</c:v>
                </c:pt>
                <c:pt idx="20">
                  <c:v>32</c:v>
                </c:pt>
                <c:pt idx="21">
                  <c:v>30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1'!$B$204:$B$225</c15:f>
                <c15:dlblRangeCache>
                  <c:ptCount val="22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Kuwait</c:v>
                  </c:pt>
                  <c:pt idx="14">
                    <c:v>Malaysia</c:v>
                  </c:pt>
                  <c:pt idx="15">
                    <c:v>Indonesia</c:v>
                  </c:pt>
                  <c:pt idx="16">
                    <c:v>Spain</c:v>
                  </c:pt>
                  <c:pt idx="17">
                    <c:v>Italy</c:v>
                  </c:pt>
                  <c:pt idx="18">
                    <c:v>Thailand</c:v>
                  </c:pt>
                  <c:pt idx="19">
                    <c:v>Phillipines</c:v>
                  </c:pt>
                  <c:pt idx="20">
                    <c:v>Egypt</c:v>
                  </c:pt>
                  <c:pt idx="21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0B41-4F7F-B568-44776B63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019920"/>
        <c:axId val="467026808"/>
      </c:scatterChart>
      <c:valAx>
        <c:axId val="4670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26808"/>
        <c:crosses val="autoZero"/>
        <c:crossBetween val="midCat"/>
      </c:valAx>
      <c:valAx>
        <c:axId val="46702680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RELIGIOSITY X , versus % </a:t>
            </a:r>
            <a:r>
              <a:rPr lang="en-GB" sz="1400" b="1" i="0" u="none" strike="noStrike" cap="all" baseline="0">
                <a:effectLst/>
              </a:rPr>
              <a:t>Climate Change concerns (personal impacts: 'great deal')</a:t>
            </a:r>
            <a:r>
              <a:rPr lang="en-GB" sz="1400" b="1" i="0" u="none" strike="noStrike" baseline="0">
                <a:effectLst/>
              </a:rPr>
              <a:t>, Y (blue </a:t>
            </a:r>
            <a:r>
              <a:rPr lang="el-GR" sz="1400" b="1" i="0" u="none" strike="noStrike" baseline="0">
                <a:effectLst/>
              </a:rPr>
              <a:t>Δ</a:t>
            </a:r>
            <a:r>
              <a:rPr lang="en-GB" sz="1400" b="1" i="0" u="none" strike="noStrike" baseline="0">
                <a:effectLst/>
              </a:rPr>
              <a:t>), and % UN POLL VOTE SHARE for ACTION ON CLIMATE CHANGE, Y (Orange </a:t>
            </a:r>
            <a:r>
              <a:rPr lang="he-IL" sz="1400" b="1" i="0" u="none" strike="noStrike" baseline="0">
                <a:effectLst/>
              </a:rPr>
              <a:t>ﬦ</a:t>
            </a:r>
            <a:r>
              <a:rPr lang="en-GB" sz="1400" b="1" i="0" u="none" strike="noStrike" baseline="0">
                <a:effectLst/>
              </a:rPr>
              <a:t>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Concern, PI:GD'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9465CC9-974B-49ED-A664-D5CBEB2B1DA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517-4F8E-AE41-601D3DB9E9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27C2D7-C532-402E-8575-D34F0C4482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517-4F8E-AE41-601D3DB9E9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C0177ED-4F53-4C13-9E25-7035481248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517-4F8E-AE41-601D3DB9E9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1B40DE4-ADCB-44C7-AC81-D1DD7C0795B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517-4F8E-AE41-601D3DB9E9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8B3F4ED-6185-470A-A542-4BEF11C88C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517-4F8E-AE41-601D3DB9E9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7E246D-BF4E-4590-BA2C-AA2E5F9788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517-4F8E-AE41-601D3DB9E9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9C27FF4-31FF-47FC-9309-C8C480F2C76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517-4F8E-AE41-601D3DB9E9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1F2481A-7774-4B63-995B-BC8477376FB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517-4F8E-AE41-601D3DB9E9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45B5E15-0047-4D0A-BDBE-82BD5D3B04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517-4F8E-AE41-601D3DB9E9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8089971-473F-4BC0-A7BB-A40BDE6CAF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517-4F8E-AE41-601D3DB9E9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125F003-EB0B-49DB-AE2E-C331FA7CF8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517-4F8E-AE41-601D3DB9E9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EBE26B9-8BDB-4617-927F-69747D7422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517-4F8E-AE41-601D3DB9E9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506B0D3-4A19-4B41-84B0-25C5C18F27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517-4F8E-AE41-601D3DB9E9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0D8C360-D0F7-49EE-A5FD-5C2CE644F6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517-4F8E-AE41-601D3DB9E9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C81E778-8042-4F56-BF9B-3EA0DB7A82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517-4F8E-AE41-601D3DB9E9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168A51A-269B-4915-803E-F56A229576B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517-4F8E-AE41-601D3DB9E9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ED57EB6-460F-461E-8177-5692529FA5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517-4F8E-AE41-601D3DB9E9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222A67D-3EBF-41F8-AFA8-48CEB091EB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517-4F8E-AE41-601D3DB9E9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8377B37-7770-45E2-9748-1AC6C14375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517-4F8E-AE41-601D3DB9E9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B414B61-BCB0-4EF5-BA7C-3B876E84D6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517-4F8E-AE41-601D3DB9E9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1A41E9C-8889-404B-AE5F-9DE6E5E6C2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517-4F8E-AE41-601D3DB9E9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93A4BD8-5376-4EF1-B50C-DB0F06561A6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517-4F8E-AE41-601D3DB9E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5068962790956458"/>
                  <c:y val="-9.36297699110923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1'!$D$36:$D$57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1'!$C$36:$C$57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1'!$B$36:$B$57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F517-4F8E-AE41-601D3DB9E9A1}"/>
            </c:ext>
          </c:extLst>
        </c:ser>
        <c:ser>
          <c:idx val="2"/>
          <c:order val="2"/>
          <c:tx>
            <c:v>UN 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311-49AD-A473-97CFEAD4A996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311-49AD-A473-97CFEAD4A996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311-49AD-A473-97CFEAD4A996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311-49AD-A473-97CFEAD4A996}"/>
              </c:ext>
            </c:extLst>
          </c:dPt>
          <c:trendline>
            <c:spPr>
              <a:ln w="19050" cap="rnd">
                <a:solidFill>
                  <a:srgbClr val="FF00FF">
                    <a:alpha val="3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4749501649755026"/>
                  <c:y val="0.350339741163217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B7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1'!$D$36:$D$57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1'!$W$36:$W$57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25-4C13-A58D-26A6F621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CC % Share of UN Concerns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8FC7698-84DD-44C9-8819-3864B983027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517-4F8E-AE41-601D3DB9E9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E52562-009F-4332-AEFB-B22C3DAA56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517-4F8E-AE41-601D3DB9E9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A97FD4-EB94-4DD5-A25E-2334AA97839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517-4F8E-AE41-601D3DB9E9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2F97C0-7B57-40ED-BBC1-B819897A2C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517-4F8E-AE41-601D3DB9E9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8A259C-9FBB-41D7-B8B6-ACD07FB103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517-4F8E-AE41-601D3DB9E9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D93E036-151E-41DE-AB0A-F695FA7CB6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517-4F8E-AE41-601D3DB9E9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94F399-F3B2-4176-94CC-85D56C05E5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F517-4F8E-AE41-601D3DB9E9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632C03-7EAE-447B-9D9F-74B35463D1F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F517-4F8E-AE41-601D3DB9E9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A7E02AF-569A-4425-B859-C0E336A87C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517-4F8E-AE41-601D3DB9E9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3A50B76-A9A7-4928-9B6E-EA43A605E9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517-4F8E-AE41-601D3DB9E9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013CD7B-F237-458C-B3A3-8EE84CBBFB4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517-4F8E-AE41-601D3DB9E9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368EF0C-5CC9-4807-B098-5D01AAB44A8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517-4F8E-AE41-601D3DB9E9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D667508-632E-4C79-92B0-887722D4D7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517-4F8E-AE41-601D3DB9E9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9CCEE32-7F99-403E-9A88-45C0E251EF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517-4F8E-AE41-601D3DB9E9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A5E9786-F86D-44AD-9EB2-4647B21845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517-4F8E-AE41-601D3DB9E9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5EBE78B-F512-4D9D-B02A-72A419A0B7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517-4F8E-AE41-601D3DB9E9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5FBE978-8C3F-4354-B15A-1BB60293FE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517-4F8E-AE41-601D3DB9E9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581FFF0-FC2C-454A-86B3-E45AC52FD3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F517-4F8E-AE41-601D3DB9E9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8B50311-325C-47F9-B512-CB137350F4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517-4F8E-AE41-601D3DB9E9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CF0DAD4-917D-42C5-8C1A-273636EFD0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517-4F8E-AE41-601D3DB9E9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82F4DCB-CFAD-4DC4-8C86-2750586F66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517-4F8E-AE41-601D3DB9E9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F76F9C6-1AC3-4163-B629-F9916DEAB2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517-4F8E-AE41-601D3DB9E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4027683504976529"/>
                  <c:y val="5.81068987864934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1'!$D$36:$D$57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1'!$E$36:$E$57</c:f>
              <c:numCache>
                <c:formatCode>General</c:formatCode>
                <c:ptCount val="22"/>
                <c:pt idx="0">
                  <c:v>22.200000000000003</c:v>
                </c:pt>
                <c:pt idx="1">
                  <c:v>21.6</c:v>
                </c:pt>
                <c:pt idx="2">
                  <c:v>27</c:v>
                </c:pt>
                <c:pt idx="3">
                  <c:v>11.399999999999999</c:v>
                </c:pt>
                <c:pt idx="4">
                  <c:v>21.6</c:v>
                </c:pt>
                <c:pt idx="5">
                  <c:v>23.4</c:v>
                </c:pt>
                <c:pt idx="6">
                  <c:v>22.799999999999997</c:v>
                </c:pt>
                <c:pt idx="7">
                  <c:v>24</c:v>
                </c:pt>
                <c:pt idx="8">
                  <c:v>21.6</c:v>
                </c:pt>
                <c:pt idx="9">
                  <c:v>18.600000000000001</c:v>
                </c:pt>
                <c:pt idx="10">
                  <c:v>19.799999999999997</c:v>
                </c:pt>
                <c:pt idx="11">
                  <c:v>40.799999999999997</c:v>
                </c:pt>
                <c:pt idx="12">
                  <c:v>36.599999999999994</c:v>
                </c:pt>
                <c:pt idx="13">
                  <c:v>42.599999999999994</c:v>
                </c:pt>
                <c:pt idx="14">
                  <c:v>27.599999999999998</c:v>
                </c:pt>
                <c:pt idx="15">
                  <c:v>48.599999999999994</c:v>
                </c:pt>
                <c:pt idx="16">
                  <c:v>40.799999999999997</c:v>
                </c:pt>
                <c:pt idx="17">
                  <c:v>49.199999999999996</c:v>
                </c:pt>
                <c:pt idx="18">
                  <c:v>41.400000000000006</c:v>
                </c:pt>
                <c:pt idx="19">
                  <c:v>52.199999999999996</c:v>
                </c:pt>
                <c:pt idx="20">
                  <c:v>57</c:v>
                </c:pt>
                <c:pt idx="21">
                  <c:v>54.599999999999994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1'!$B$36:$B$57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F517-4F8E-AE41-601D3DB9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RELIGIOSITY</a:t>
            </a:r>
            <a:r>
              <a:rPr lang="en-GB" sz="1800" b="1" baseline="0"/>
              <a:t>, X, versus ALLIED BELIEF+, Y (blue </a:t>
            </a:r>
            <a:r>
              <a:rPr lang="el-GR" sz="1800" b="1" baseline="0">
                <a:latin typeface="Calibri" panose="020F0502020204030204" pitchFamily="34" charset="0"/>
                <a:cs typeface="Calibri" panose="020F0502020204030204" pitchFamily="34" charset="0"/>
              </a:rPr>
              <a:t>Δ</a:t>
            </a:r>
            <a:r>
              <a:rPr lang="en-GB" sz="1800" b="1"/>
              <a:t>),</a:t>
            </a:r>
            <a:r>
              <a:rPr lang="en-GB" sz="1800" b="1" baseline="0"/>
              <a:t> and CORE BELIEF, Y (orange </a:t>
            </a:r>
            <a:r>
              <a:rPr lang="he-IL" sz="1800" b="1" baseline="0">
                <a:latin typeface="Calibri" panose="020F0502020204030204" pitchFamily="34" charset="0"/>
                <a:cs typeface="Calibri" panose="020F0502020204030204" pitchFamily="34" charset="0"/>
              </a:rPr>
              <a:t>ﬦ</a:t>
            </a:r>
            <a:r>
              <a:rPr lang="en-GB" sz="1800" b="1" baseline="0"/>
              <a:t>)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Concern: Impacts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158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18AF473-9E20-4D4C-9DFE-7ED6412C77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66A-4399-A9C3-5A9C6475C9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312B56-5E7E-40E1-9319-170DAE3870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66A-4399-A9C3-5A9C6475C9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2178A2-ECCD-44EB-B5AF-7076291A47A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66A-4399-A9C3-5A9C6475C9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BCBDB0-668F-4638-B940-B8E060FEB21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66A-4399-A9C3-5A9C6475C9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2D1DB4-492D-4DEF-B576-3589754FDC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66A-4399-A9C3-5A9C6475C9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88DE4FB-4AFB-4013-B3A0-40FE01B08D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66A-4399-A9C3-5A9C6475C94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0ADE36-8D8D-456A-876C-7D50D95EC3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66A-4399-A9C3-5A9C6475C94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61F380C-2204-43EC-B48A-7F46381233D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66A-4399-A9C3-5A9C6475C94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56254CF-88C4-440E-836D-81AB530C02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66A-4399-A9C3-5A9C6475C94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A00E186-9B55-46A2-B51A-42164E95E0E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66A-4399-A9C3-5A9C6475C94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F7CD104-4023-4C63-A1A1-17050AA82CB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66A-4399-A9C3-5A9C6475C94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BFEAFE5-EE1A-4C6C-BDC2-135397603BE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66A-4399-A9C3-5A9C6475C94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DA25C6D-B559-4CBF-8040-E10E9483669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66A-4399-A9C3-5A9C6475C94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64B787F-5E00-4F42-8617-9B050905B00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66A-4399-A9C3-5A9C6475C94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F33DF2-2C88-49B4-9C26-D4642BE5A77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66A-4399-A9C3-5A9C6475C94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F7ECAD6-3401-4D6B-9D69-A516E60F2C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66A-4399-A9C3-5A9C6475C94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88450B8-A768-4D08-B363-0712495139E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66A-4399-A9C3-5A9C6475C94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648D201-0C59-47C4-9D23-C880761DC1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66A-4399-A9C3-5A9C6475C94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A056D2D-F8FD-4B35-87A2-FF43780E5AB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66A-4399-A9C3-5A9C6475C94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2CF129A-EBCC-468C-99B8-1A8EE7C50B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66A-4399-A9C3-5A9C6475C94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1EBB374-3D1B-4ED5-90CD-B6C9FBD59E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66A-4399-A9C3-5A9C6475C94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5EE7F0B-F00C-44DC-94F2-39341109DFE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66A-4399-A9C3-5A9C6475C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57150" cap="rnd">
                <a:solidFill>
                  <a:schemeClr val="accent1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9727820667367721E-2"/>
                  <c:y val="-2.6036201433370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1'!$C$64:$C$85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1'!$B$64:$B$85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 4</c:v>
                  </c:pt>
                  <c:pt idx="13">
                    <c:v>Italy 5</c:v>
                  </c:pt>
                  <c:pt idx="14">
                    <c:v>Australia 8</c:v>
                  </c:pt>
                  <c:pt idx="15">
                    <c:v>France 9</c:v>
                  </c:pt>
                  <c:pt idx="16">
                    <c:v>Great Britain 7</c:v>
                  </c:pt>
                  <c:pt idx="17">
                    <c:v>Germany 10</c:v>
                  </c:pt>
                  <c:pt idx="18">
                    <c:v>Finland 3</c:v>
                  </c:pt>
                  <c:pt idx="19">
                    <c:v>Norway 2</c:v>
                  </c:pt>
                  <c:pt idx="20">
                    <c:v>Sweden 1</c:v>
                  </c:pt>
                  <c:pt idx="21">
                    <c:v>Denmark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466A-4399-A9C3-5A9C6475C948}"/>
            </c:ext>
          </c:extLst>
        </c:ser>
        <c:ser>
          <c:idx val="2"/>
          <c:order val="2"/>
          <c:tx>
            <c:v>Un Power to Combat CC: GD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821-4CFD-B6CB-D0555821248B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821-4CFD-B6CB-D0555821248B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821-4CFD-B6CB-D0555821248B}"/>
              </c:ext>
            </c:extLst>
          </c:dPt>
          <c:trendline>
            <c:spPr>
              <a:ln w="12700" cap="rnd">
                <a:solidFill>
                  <a:srgbClr val="FF00FF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6734997050450129"/>
                  <c:y val="0.300467748279931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AB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1'!$F$64:$F$85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21-4CFD-B6CB-D0555821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Climate Action Share of UN Issues List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57150" cap="rnd">
                <a:solidFill>
                  <a:schemeClr val="accent2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310605555413066"/>
                  <c:y val="-4.42960303537187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1'!$E$64:$E$85</c:f>
              <c:numCache>
                <c:formatCode>General</c:formatCode>
                <c:ptCount val="22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66A-4399-A9C3-5A9C6475C948}"/>
            </c:ext>
          </c:extLst>
        </c:ser>
        <c:ser>
          <c:idx val="3"/>
          <c:order val="3"/>
          <c:tx>
            <c:v>Actual top priorities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1'!$G$64:$G$85</c:f>
              <c:numCache>
                <c:formatCode>General</c:formatCode>
                <c:ptCount val="22"/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5A-45EB-8095-D8918628ACB3}"/>
            </c:ext>
          </c:extLst>
        </c:ser>
        <c:ser>
          <c:idx val="4"/>
          <c:order val="4"/>
          <c:tx>
            <c:v>Top Priority 2nd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1'!$J$64:$J$85</c:f>
              <c:numCache>
                <c:formatCode>General</c:formatCode>
                <c:ptCount val="22"/>
                <c:pt idx="1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32-473E-B433-FF695D62CACE}"/>
            </c:ext>
          </c:extLst>
        </c:ser>
        <c:ser>
          <c:idx val="5"/>
          <c:order val="5"/>
          <c:tx>
            <c:v>Strongly Constrained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5875" cap="rnd">
                <a:solidFill>
                  <a:srgbClr val="FF0000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1'!$AE$64:$AE$85</c:f>
              <c:numCache>
                <c:formatCode>General</c:formatCode>
                <c:ptCount val="22"/>
                <c:pt idx="4">
                  <c:v>12</c:v>
                </c:pt>
                <c:pt idx="5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  <c:pt idx="18">
                  <c:v>16.5</c:v>
                </c:pt>
                <c:pt idx="19">
                  <c:v>13</c:v>
                </c:pt>
                <c:pt idx="20">
                  <c:v>28.5</c:v>
                </c:pt>
                <c:pt idx="21">
                  <c:v>23.5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21B-4F34-9361-5CD5F568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RELIGIOSITY X , versus (</a:t>
            </a:r>
            <a:r>
              <a:rPr lang="en-GB" sz="1800" b="1" i="0" u="none" strike="noStrike" baseline="0">
                <a:effectLst/>
              </a:rPr>
              <a:t>UN POLL VOTE SHARE for ACTION ON CLIMATE CHANGE)/6</a:t>
            </a:r>
            <a:r>
              <a:rPr lang="en-GB" sz="1800" b="1" i="0" baseline="0">
                <a:effectLst/>
              </a:rPr>
              <a:t>, Y. For 48 nations (combined from C2 orange, F5, and more).</a:t>
            </a:r>
            <a:endParaRPr lang="en-GB">
              <a:effectLst/>
            </a:endParaRP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9.8007425742574275E-2"/>
          <c:y val="2.2266398801972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6E-4AEF-9405-A7697013BD54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66E-4AEF-9405-A7697013BD54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6E-4AEF-9405-A7697013BD54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6E-4AEF-9405-A7697013BD54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66E-4AEF-9405-A7697013BD54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6E-4AEF-9405-A7697013BD54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00B050"/>
                </a:solidFill>
                <a:ln w="2857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6E-4AEF-9405-A7697013BD54}"/>
              </c:ext>
            </c:extLst>
          </c:dPt>
          <c:dPt>
            <c:idx val="7"/>
            <c:marker>
              <c:symbol val="circle"/>
              <c:size val="7"/>
              <c:spPr>
                <a:solidFill>
                  <a:schemeClr val="accent6">
                    <a:lumMod val="75000"/>
                  </a:schemeClr>
                </a:solidFill>
                <a:ln w="1587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66E-4AEF-9405-A7697013BD54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00B05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66E-4AEF-9405-A7697013BD54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6E-4AEF-9405-A7697013BD54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6E-4AEF-9405-A7697013BD54}"/>
              </c:ext>
            </c:extLst>
          </c:dPt>
          <c:dPt>
            <c:idx val="11"/>
            <c:marker>
              <c:symbol val="circle"/>
              <c:size val="7"/>
              <c:spPr>
                <a:solidFill>
                  <a:schemeClr val="accent2"/>
                </a:solidFill>
                <a:ln w="22225">
                  <a:gradFill>
                    <a:gsLst>
                      <a:gs pos="0">
                        <a:schemeClr val="accent5"/>
                      </a:gs>
                      <a:gs pos="100000">
                        <a:srgbClr val="00B050"/>
                      </a:gs>
                      <a:gs pos="100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6E-4AEF-9405-A7697013BD54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6E-4AEF-9405-A7697013BD54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6E-4AEF-9405-A7697013BD54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6E-4AEF-9405-A7697013BD54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6E-4AEF-9405-A7697013BD54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1"/>
                </a:solidFill>
                <a:ln w="222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66E-4AEF-9405-A7697013BD54}"/>
              </c:ext>
            </c:extLst>
          </c:dPt>
          <c:dPt>
            <c:idx val="22"/>
            <c:marker>
              <c:symbol val="circle"/>
              <c:size val="7"/>
              <c:spPr>
                <a:solidFill>
                  <a:srgbClr val="00B050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66E-4AEF-9405-A7697013BD54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66E-4AEF-9405-A7697013BD54}"/>
              </c:ext>
            </c:extLst>
          </c:dPt>
          <c:dPt>
            <c:idx val="25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C66E-4AEF-9405-A7697013BD54}"/>
              </c:ext>
            </c:extLst>
          </c:dPt>
          <c:dPt>
            <c:idx val="26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C66E-4AEF-9405-A7697013BD54}"/>
              </c:ext>
            </c:extLst>
          </c:dPt>
          <c:dPt>
            <c:idx val="27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C66E-4AEF-9405-A7697013BD54}"/>
              </c:ext>
            </c:extLst>
          </c:dPt>
          <c:dPt>
            <c:idx val="28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C66E-4AEF-9405-A7697013BD54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66E-4AEF-9405-A7697013BD54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66E-4AEF-9405-A7697013BD54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66E-4AEF-9405-A7697013BD54}"/>
              </c:ext>
            </c:extLst>
          </c:dPt>
          <c:dPt>
            <c:idx val="32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66E-4AEF-9405-A7697013BD54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66E-4AEF-9405-A7697013BD54}"/>
              </c:ext>
            </c:extLst>
          </c:dPt>
          <c:dPt>
            <c:idx val="34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6E-4AEF-9405-A7697013BD54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66E-4AEF-9405-A7697013BD54}"/>
              </c:ext>
            </c:extLst>
          </c:dPt>
          <c:dPt>
            <c:idx val="36"/>
            <c:marker>
              <c:symbol val="circle"/>
              <c:size val="7"/>
              <c:spPr>
                <a:solidFill>
                  <a:srgbClr val="00B0F0"/>
                </a:solidFill>
                <a:ln w="1587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66E-4AEF-9405-A7697013BD54}"/>
              </c:ext>
            </c:extLst>
          </c:dPt>
          <c:dPt>
            <c:idx val="37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8F80F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66E-4AEF-9405-A7697013BD54}"/>
              </c:ext>
            </c:extLst>
          </c:dPt>
          <c:dPt>
            <c:idx val="38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66E-4AEF-9405-A7697013BD54}"/>
              </c:ext>
            </c:extLst>
          </c:dPt>
          <c:dPt>
            <c:idx val="39"/>
            <c:marker>
              <c:symbol val="circle"/>
              <c:size val="7"/>
              <c:spPr>
                <a:solidFill>
                  <a:srgbClr val="00B0F0"/>
                </a:solidFill>
                <a:ln w="127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66E-4AEF-9405-A7697013BD54}"/>
              </c:ext>
            </c:extLst>
          </c:dPt>
          <c:dPt>
            <c:idx val="40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66E-4AEF-9405-A7697013BD54}"/>
              </c:ext>
            </c:extLst>
          </c:dPt>
          <c:dPt>
            <c:idx val="41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66E-4AEF-9405-A7697013BD54}"/>
              </c:ext>
            </c:extLst>
          </c:dPt>
          <c:dPt>
            <c:idx val="42"/>
            <c:marker>
              <c:symbol val="circle"/>
              <c:size val="7"/>
              <c:spPr>
                <a:solidFill>
                  <a:srgbClr val="00B0F0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66E-4AEF-9405-A7697013BD54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66E-4AEF-9405-A7697013BD54}"/>
              </c:ext>
            </c:extLst>
          </c:dPt>
          <c:dPt>
            <c:idx val="44"/>
            <c:marker>
              <c:symbol val="circle"/>
              <c:size val="7"/>
              <c:spPr>
                <a:solidFill>
                  <a:srgbClr val="8F80FC"/>
                </a:solidFill>
                <a:ln w="317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66E-4AEF-9405-A7697013BD54}"/>
              </c:ext>
            </c:extLst>
          </c:dPt>
          <c:dPt>
            <c:idx val="4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66E-4AEF-9405-A7697013BD54}"/>
              </c:ext>
            </c:extLst>
          </c:dPt>
          <c:dPt>
            <c:idx val="46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549-4169-A696-CA34FDCA4AF3}"/>
              </c:ext>
            </c:extLst>
          </c:dPt>
          <c:dPt>
            <c:idx val="47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549-4169-A696-CA34FDCA4AF3}"/>
              </c:ext>
            </c:extLst>
          </c:dPt>
          <c:dLbls>
            <c:dLbl>
              <c:idx val="0"/>
              <c:layout>
                <c:manualLayout>
                  <c:x val="-3.0423910501286441E-2"/>
                  <c:y val="1.9073587567685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3C3F25-C664-45A2-B506-ECF84C154FE6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66E-4AEF-9405-A7697013BD54}"/>
                </c:ext>
              </c:extLst>
            </c:dLbl>
            <c:dLbl>
              <c:idx val="1"/>
              <c:layout>
                <c:manualLayout>
                  <c:x val="-2.2342227332969516E-2"/>
                  <c:y val="-1.9073587567685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CB6BB6-A300-4E37-8F6E-7C2334591A31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66E-4AEF-9405-A7697013BD5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DA1E5F-E86A-414A-99C0-CA73747D4203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66E-4AEF-9405-A7697013BD54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EC24E9-E857-4592-ACA0-DB57EAFA1652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66E-4AEF-9405-A7697013BD5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0F37E1-12EA-469C-84A5-F328841C9E4F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66E-4AEF-9405-A7697013BD54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F8F7B4-C6C5-4472-AA24-D1C47A2049A4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66E-4AEF-9405-A7697013BD54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0570F2-8B5F-438B-B94F-8F11058491E0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66E-4AEF-9405-A7697013BD54}"/>
                </c:ext>
              </c:extLst>
            </c:dLbl>
            <c:dLbl>
              <c:idx val="7"/>
              <c:layout>
                <c:manualLayout>
                  <c:x val="-8.6633663366338445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E83063-098F-4083-BAD6-9D3D4350FB41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66E-4AEF-9405-A7697013BD5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3C48E7-AE26-4881-8BD7-B1CB96E1038B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66E-4AEF-9405-A7697013BD54}"/>
                </c:ext>
              </c:extLst>
            </c:dLbl>
            <c:dLbl>
              <c:idx val="9"/>
              <c:layout>
                <c:manualLayout>
                  <c:x val="-6.5074257425742577E-2"/>
                  <c:y val="1.5904570572836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8127BF-AA05-46A6-A5A2-5EE23D4D64AF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66E-4AEF-9405-A7697013BD54}"/>
                </c:ext>
              </c:extLst>
            </c:dLbl>
            <c:dLbl>
              <c:idx val="10"/>
              <c:layout>
                <c:manualLayout>
                  <c:x val="-5.0792079207920789E-2"/>
                  <c:y val="-2.22545016822528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78E2C3-E654-4D0D-B852-638344AD2FC5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66E-4AEF-9405-A7697013BD54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1A2AB11-CBA9-49FB-850B-2182ACCC84A3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66E-4AEF-9405-A7697013BD54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59E0AB-A9EF-42D0-9EB5-813849DAA679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66E-4AEF-9405-A7697013BD54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F9E1E9-7F47-4590-8D0C-A0043688C165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66E-4AEF-9405-A7697013BD54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2CEF57-8CF8-4978-9F81-8EB12F76A5DE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66E-4AEF-9405-A7697013BD54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96F6BD4-55D9-4D12-ADEE-99353C58B114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66E-4AEF-9405-A7697013BD54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B99364-5299-44C7-9C66-14236BC07A7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66E-4AEF-9405-A7697013BD54}"/>
                </c:ext>
              </c:extLst>
            </c:dLbl>
            <c:dLbl>
              <c:idx val="17"/>
              <c:layout>
                <c:manualLayout>
                  <c:x val="-7.4257425742574254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5519D-1E41-49CE-ACC9-5EA23815C73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66E-4AEF-9405-A7697013BD54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FCD925-C52A-4B96-A1B7-5B158070058F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66E-4AEF-9405-A7697013BD54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5BF929B-64DE-4DCF-90CE-72F44AE6DE8B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66E-4AEF-9405-A7697013BD54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608C41-591D-4EF7-A1D1-8D1BC0023CE0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66E-4AEF-9405-A7697013BD54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92163D-21B6-4918-AEE1-D2465D082762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66E-4AEF-9405-A7697013BD54}"/>
                </c:ext>
              </c:extLst>
            </c:dLbl>
            <c:dLbl>
              <c:idx val="2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A3CD55-F685-4FD7-8ED7-6ABFD7801C62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66E-4AEF-9405-A7697013BD54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074104-318A-4C83-8DB9-56E9AD79E760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66E-4AEF-9405-A7697013BD54}"/>
                </c:ext>
              </c:extLst>
            </c:dLbl>
            <c:dLbl>
              <c:idx val="24"/>
              <c:layout>
                <c:manualLayout>
                  <c:x val="-3.7128712871288038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53DFB3-6E01-433E-809D-596EA654AA4F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66E-4AEF-9405-A7697013BD54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B9734-1ADD-4DAB-A355-66AD8A618826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66E-4AEF-9405-A7697013BD54}"/>
                </c:ext>
              </c:extLst>
            </c:dLbl>
            <c:dLbl>
              <c:idx val="2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37CD357-B291-4DDF-8349-A08F0B6D162F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66E-4AEF-9405-A7697013BD54}"/>
                </c:ext>
              </c:extLst>
            </c:dLbl>
            <c:dLbl>
              <c:idx val="2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699096-D4FC-4D09-8BD2-FFA3162F165A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66E-4AEF-9405-A7697013BD54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020997-4ECF-4B16-8CC2-29FE76D4693F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C66E-4AEF-9405-A7697013BD54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2AC5A12-F763-4526-8447-57A9516A0AE1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66E-4AEF-9405-A7697013BD54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E0535D-D595-4F43-B58F-6BACA01C9C29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C66E-4AEF-9405-A7697013BD54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C32B89-9C79-4F65-B33A-335F7B3BF3FA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66E-4AEF-9405-A7697013BD54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5FAB258-680D-411B-BAF2-29ED5CF772D5}" type="CELLRANGE">
                      <a:rPr lang="en-US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C66E-4AEF-9405-A7697013BD54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9ECB83-268E-4444-90B8-F826D435416C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C66E-4AEF-9405-A7697013BD54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500E889-464E-4583-A6BE-3F04997A3A53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66E-4AEF-9405-A7697013BD54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D55EEC-1771-476B-B575-20A98DE1CC80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66E-4AEF-9405-A7697013BD54}"/>
                </c:ext>
              </c:extLst>
            </c:dLbl>
            <c:dLbl>
              <c:idx val="3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30E0E1-737D-4E47-9C9B-74C2DD3D6AA4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66E-4AEF-9405-A7697013BD54}"/>
                </c:ext>
              </c:extLst>
            </c:dLbl>
            <c:dLbl>
              <c:idx val="3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E9C814-B3E8-4745-9921-CA2793B852D7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66E-4AEF-9405-A7697013BD54}"/>
                </c:ext>
              </c:extLst>
            </c:dLbl>
            <c:dLbl>
              <c:idx val="3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664FB9-1642-4372-938E-13917D90E236}" type="CELLRANGE">
                      <a:rPr lang="en-GB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66E-4AEF-9405-A7697013BD54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E9A56B6-49B9-4E2D-A80B-FE4B3663CA4A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66E-4AEF-9405-A7697013BD54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3A47223-BE65-4BC8-95B5-3D11AB336481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C66E-4AEF-9405-A7697013BD54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2A5377-F335-46E6-BEB8-87024E1B5032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C66E-4AEF-9405-A7697013BD54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022E5C-495E-497A-82EE-32196179D9A6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C66E-4AEF-9405-A7697013BD54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6293573-1D88-4683-904A-46A32513B92F}" type="CELLRANGE">
                      <a:rPr lang="en-US"/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C66E-4AEF-9405-A7697013BD54}"/>
                </c:ext>
              </c:extLst>
            </c:dLbl>
            <c:dLbl>
              <c:idx val="4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36089B4-809A-4E0D-843B-20811F073253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C66E-4AEF-9405-A7697013BD54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D8F403-E1A6-4DDE-AA38-4AA4616AD0A8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C66E-4AEF-9405-A7697013BD54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5C3E89-67F1-47E4-95C2-C8EAD4D8BDDD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549-4169-A696-CA34FDCA4AF3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9BF042-3338-4050-AB6F-4272A8358F20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549-4169-A696-CA34FDCA4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045860294690887"/>
                  <c:y val="0.10553120890014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1'!$D$100:$D$147</c:f>
              <c:numCache>
                <c:formatCode>General</c:formatCode>
                <c:ptCount val="48"/>
                <c:pt idx="0">
                  <c:v>95.279000000000011</c:v>
                </c:pt>
                <c:pt idx="1">
                  <c:v>91.921000000000006</c:v>
                </c:pt>
                <c:pt idx="2">
                  <c:v>100</c:v>
                </c:pt>
                <c:pt idx="3">
                  <c:v>80.168000000000006</c:v>
                </c:pt>
                <c:pt idx="4">
                  <c:v>90.242000000000004</c:v>
                </c:pt>
                <c:pt idx="5">
                  <c:v>100</c:v>
                </c:pt>
                <c:pt idx="6">
                  <c:v>88.563000000000002</c:v>
                </c:pt>
                <c:pt idx="7">
                  <c:v>98.637</c:v>
                </c:pt>
                <c:pt idx="8">
                  <c:v>81.847000000000008</c:v>
                </c:pt>
                <c:pt idx="9">
                  <c:v>76.81</c:v>
                </c:pt>
                <c:pt idx="10">
                  <c:v>75.131</c:v>
                </c:pt>
                <c:pt idx="11">
                  <c:v>68.415000000000006</c:v>
                </c:pt>
                <c:pt idx="12">
                  <c:v>51.625</c:v>
                </c:pt>
                <c:pt idx="13">
                  <c:v>65.057000000000002</c:v>
                </c:pt>
                <c:pt idx="14">
                  <c:v>38.192999999999998</c:v>
                </c:pt>
                <c:pt idx="15">
                  <c:v>43.230000000000004</c:v>
                </c:pt>
                <c:pt idx="16">
                  <c:v>28.119</c:v>
                </c:pt>
                <c:pt idx="17">
                  <c:v>41.551000000000002</c:v>
                </c:pt>
                <c:pt idx="18">
                  <c:v>39.872</c:v>
                </c:pt>
                <c:pt idx="19">
                  <c:v>29.798000000000002</c:v>
                </c:pt>
                <c:pt idx="20">
                  <c:v>22</c:v>
                </c:pt>
                <c:pt idx="21">
                  <c:v>26.44</c:v>
                </c:pt>
                <c:pt idx="22">
                  <c:v>100</c:v>
                </c:pt>
                <c:pt idx="23">
                  <c:v>100</c:v>
                </c:pt>
                <c:pt idx="24">
                  <c:v>96.958000000000013</c:v>
                </c:pt>
                <c:pt idx="25">
                  <c:v>93.600000000000009</c:v>
                </c:pt>
                <c:pt idx="26">
                  <c:v>86.884</c:v>
                </c:pt>
                <c:pt idx="27">
                  <c:v>85.205000000000013</c:v>
                </c:pt>
                <c:pt idx="28">
                  <c:v>83.525999999999996</c:v>
                </c:pt>
                <c:pt idx="29">
                  <c:v>78.489000000000004</c:v>
                </c:pt>
                <c:pt idx="30">
                  <c:v>73.451999999999998</c:v>
                </c:pt>
                <c:pt idx="31">
                  <c:v>89.983000000000004</c:v>
                </c:pt>
                <c:pt idx="32">
                  <c:v>70.094000000000008</c:v>
                </c:pt>
                <c:pt idx="33">
                  <c:v>63.378</c:v>
                </c:pt>
                <c:pt idx="34">
                  <c:v>61.698999999999998</c:v>
                </c:pt>
                <c:pt idx="35">
                  <c:v>58.341000000000008</c:v>
                </c:pt>
                <c:pt idx="36">
                  <c:v>56.662000000000006</c:v>
                </c:pt>
                <c:pt idx="37">
                  <c:v>49.945999999999998</c:v>
                </c:pt>
                <c:pt idx="38">
                  <c:v>48.266999999999996</c:v>
                </c:pt>
                <c:pt idx="39">
                  <c:v>46.588000000000001</c:v>
                </c:pt>
                <c:pt idx="40">
                  <c:v>53.304000000000002</c:v>
                </c:pt>
                <c:pt idx="41">
                  <c:v>36.513999999999996</c:v>
                </c:pt>
                <c:pt idx="42">
                  <c:v>34.835000000000001</c:v>
                </c:pt>
                <c:pt idx="43">
                  <c:v>33.155999999999999</c:v>
                </c:pt>
                <c:pt idx="44">
                  <c:v>24.760999999999999</c:v>
                </c:pt>
                <c:pt idx="45">
                  <c:v>23.082000000000001</c:v>
                </c:pt>
                <c:pt idx="46">
                  <c:v>66.736000000000004</c:v>
                </c:pt>
                <c:pt idx="47">
                  <c:v>100</c:v>
                </c:pt>
              </c:numCache>
            </c:numRef>
          </c:xVal>
          <c:yVal>
            <c:numRef>
              <c:f>'Sheet 1'!$C$100:$C$147</c:f>
              <c:numCache>
                <c:formatCode>General</c:formatCode>
                <c:ptCount val="48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  <c:pt idx="22">
                  <c:v>2.6</c:v>
                </c:pt>
                <c:pt idx="23">
                  <c:v>1.9</c:v>
                </c:pt>
                <c:pt idx="24">
                  <c:v>3.7</c:v>
                </c:pt>
                <c:pt idx="25">
                  <c:v>0.16</c:v>
                </c:pt>
                <c:pt idx="26">
                  <c:v>3</c:v>
                </c:pt>
                <c:pt idx="27">
                  <c:v>4.3</c:v>
                </c:pt>
                <c:pt idx="28">
                  <c:v>4.9000000000000004</c:v>
                </c:pt>
                <c:pt idx="29">
                  <c:v>3</c:v>
                </c:pt>
                <c:pt idx="30">
                  <c:v>5.2</c:v>
                </c:pt>
                <c:pt idx="31">
                  <c:v>5.9</c:v>
                </c:pt>
                <c:pt idx="32">
                  <c:v>4.4000000000000004</c:v>
                </c:pt>
                <c:pt idx="33">
                  <c:v>2.6</c:v>
                </c:pt>
                <c:pt idx="34">
                  <c:v>3.7</c:v>
                </c:pt>
                <c:pt idx="35">
                  <c:v>2.6</c:v>
                </c:pt>
                <c:pt idx="36">
                  <c:v>7</c:v>
                </c:pt>
                <c:pt idx="37">
                  <c:v>4.5</c:v>
                </c:pt>
                <c:pt idx="38">
                  <c:v>4.2</c:v>
                </c:pt>
                <c:pt idx="39">
                  <c:v>7.3</c:v>
                </c:pt>
                <c:pt idx="40">
                  <c:v>5.6</c:v>
                </c:pt>
                <c:pt idx="41">
                  <c:v>8.5</c:v>
                </c:pt>
                <c:pt idx="42">
                  <c:v>8.1</c:v>
                </c:pt>
                <c:pt idx="43">
                  <c:v>4.7</c:v>
                </c:pt>
                <c:pt idx="44">
                  <c:v>5.0999999999999996</c:v>
                </c:pt>
                <c:pt idx="45">
                  <c:v>7.6</c:v>
                </c:pt>
                <c:pt idx="46">
                  <c:v>3</c:v>
                </c:pt>
                <c:pt idx="47">
                  <c:v>2.4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1'!$B$100:$B$147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 8</c:v>
                  </c:pt>
                  <c:pt idx="16">
                    <c:v>Great Britain 5</c:v>
                  </c:pt>
                  <c:pt idx="17">
                    <c:v>Germany 10</c:v>
                  </c:pt>
                  <c:pt idx="18">
                    <c:v>Finland 4</c:v>
                  </c:pt>
                  <c:pt idx="19">
                    <c:v>Norway 1</c:v>
                  </c:pt>
                  <c:pt idx="20">
                    <c:v>Sweden 2</c:v>
                  </c:pt>
                  <c:pt idx="21">
                    <c:v>Denmark 9</c:v>
                  </c:pt>
                  <c:pt idx="22">
                    <c:v>Nigeria</c:v>
                  </c:pt>
                  <c:pt idx="23">
                    <c:v>Ghana</c:v>
                  </c:pt>
                  <c:pt idx="24">
                    <c:v>Afghanistan</c:v>
                  </c:pt>
                  <c:pt idx="25">
                    <c:v>Pakistan</c:v>
                  </c:pt>
                  <c:pt idx="26">
                    <c:v>DR Congo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Kosovo</c:v>
                  </c:pt>
                  <c:pt idx="34">
                    <c:v>Serbia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Azerbaijan</c:v>
                  </c:pt>
                  <c:pt idx="39">
                    <c:v>Canada 7</c:v>
                  </c:pt>
                  <c:pt idx="40">
                    <c:v>Slovenia</c:v>
                  </c:pt>
                  <c:pt idx="41">
                    <c:v>Belgium 6</c:v>
                  </c:pt>
                  <c:pt idx="42">
                    <c:v>Netherlands 3</c:v>
                  </c:pt>
                  <c:pt idx="43">
                    <c:v>Japan 11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Iraq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66E-4AEF-9405-A7697013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6096"/>
        <c:axId val="519793144"/>
      </c:scatterChart>
      <c:valAx>
        <c:axId val="5197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3144"/>
        <c:crosses val="autoZero"/>
        <c:crossBetween val="midCat"/>
      </c:valAx>
      <c:valAx>
        <c:axId val="51979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nations debias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0753280839895014E-2"/>
                  <c:y val="0.52051951809910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1'!$Z$100:$Z$150</c:f>
              <c:numCache>
                <c:formatCode>General</c:formatCode>
                <c:ptCount val="51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49</c:v>
                </c:pt>
                <c:pt idx="4">
                  <c:v>48</c:v>
                </c:pt>
                <c:pt idx="5">
                  <c:v>47</c:v>
                </c:pt>
                <c:pt idx="6">
                  <c:v>46</c:v>
                </c:pt>
                <c:pt idx="7">
                  <c:v>45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22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</c:numCache>
            </c:numRef>
          </c:xVal>
          <c:yVal>
            <c:numRef>
              <c:f>'Sheet 1'!$AA$100:$AA$150</c:f>
              <c:numCache>
                <c:formatCode>General</c:formatCode>
                <c:ptCount val="51"/>
                <c:pt idx="0">
                  <c:v>97.5</c:v>
                </c:pt>
                <c:pt idx="1">
                  <c:v>97</c:v>
                </c:pt>
                <c:pt idx="2">
                  <c:v>97</c:v>
                </c:pt>
                <c:pt idx="3">
                  <c:v>96</c:v>
                </c:pt>
                <c:pt idx="4">
                  <c:v>95</c:v>
                </c:pt>
                <c:pt idx="5">
                  <c:v>94</c:v>
                </c:pt>
                <c:pt idx="6">
                  <c:v>94</c:v>
                </c:pt>
                <c:pt idx="7">
                  <c:v>93.5</c:v>
                </c:pt>
                <c:pt idx="8">
                  <c:v>93</c:v>
                </c:pt>
                <c:pt idx="9">
                  <c:v>92.5</c:v>
                </c:pt>
                <c:pt idx="10">
                  <c:v>91</c:v>
                </c:pt>
                <c:pt idx="11">
                  <c:v>91</c:v>
                </c:pt>
                <c:pt idx="12">
                  <c:v>89</c:v>
                </c:pt>
                <c:pt idx="13">
                  <c:v>88.5</c:v>
                </c:pt>
                <c:pt idx="14">
                  <c:v>87.5</c:v>
                </c:pt>
                <c:pt idx="15">
                  <c:v>86.5</c:v>
                </c:pt>
                <c:pt idx="16">
                  <c:v>86</c:v>
                </c:pt>
                <c:pt idx="17">
                  <c:v>85</c:v>
                </c:pt>
                <c:pt idx="18">
                  <c:v>84.5</c:v>
                </c:pt>
                <c:pt idx="19">
                  <c:v>84.5</c:v>
                </c:pt>
                <c:pt idx="20">
                  <c:v>83.5</c:v>
                </c:pt>
                <c:pt idx="21">
                  <c:v>82.5</c:v>
                </c:pt>
                <c:pt idx="22">
                  <c:v>76.5</c:v>
                </c:pt>
                <c:pt idx="23">
                  <c:v>75.5</c:v>
                </c:pt>
                <c:pt idx="24">
                  <c:v>75</c:v>
                </c:pt>
                <c:pt idx="25">
                  <c:v>73</c:v>
                </c:pt>
                <c:pt idx="26">
                  <c:v>68.5</c:v>
                </c:pt>
                <c:pt idx="27">
                  <c:v>66.5</c:v>
                </c:pt>
                <c:pt idx="28">
                  <c:v>60.5</c:v>
                </c:pt>
                <c:pt idx="29">
                  <c:v>52</c:v>
                </c:pt>
                <c:pt idx="30">
                  <c:v>49</c:v>
                </c:pt>
                <c:pt idx="31">
                  <c:v>47.5</c:v>
                </c:pt>
                <c:pt idx="32">
                  <c:v>47</c:v>
                </c:pt>
                <c:pt idx="33">
                  <c:v>46</c:v>
                </c:pt>
                <c:pt idx="34">
                  <c:v>43.5</c:v>
                </c:pt>
                <c:pt idx="35">
                  <c:v>43</c:v>
                </c:pt>
                <c:pt idx="36">
                  <c:v>42.5</c:v>
                </c:pt>
                <c:pt idx="37">
                  <c:v>41.5</c:v>
                </c:pt>
                <c:pt idx="38">
                  <c:v>40</c:v>
                </c:pt>
                <c:pt idx="39">
                  <c:v>40</c:v>
                </c:pt>
                <c:pt idx="40">
                  <c:v>36.5</c:v>
                </c:pt>
                <c:pt idx="41">
                  <c:v>34.5</c:v>
                </c:pt>
                <c:pt idx="42">
                  <c:v>34.5</c:v>
                </c:pt>
                <c:pt idx="43">
                  <c:v>33.5</c:v>
                </c:pt>
                <c:pt idx="44">
                  <c:v>32</c:v>
                </c:pt>
                <c:pt idx="45">
                  <c:v>30.5</c:v>
                </c:pt>
                <c:pt idx="46">
                  <c:v>29.5</c:v>
                </c:pt>
                <c:pt idx="47">
                  <c:v>29</c:v>
                </c:pt>
                <c:pt idx="48">
                  <c:v>29</c:v>
                </c:pt>
                <c:pt idx="49">
                  <c:v>28</c:v>
                </c:pt>
                <c:pt idx="50">
                  <c:v>24.5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05-4B8C-9B65-0C1E30CC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35936"/>
        <c:axId val="609138232"/>
      </c:scatterChart>
      <c:valAx>
        <c:axId val="60913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8232"/>
        <c:crosses val="autoZero"/>
        <c:crossBetween val="midCat"/>
      </c:valAx>
      <c:valAx>
        <c:axId val="60913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RELIGIOSITY X , versus (UN POLL VOTE SHARE for ACTION ON CLIMATE CHANGE)/6, Y. For 48 nations covering a range of religions and regions.</a:t>
            </a:r>
          </a:p>
        </c:rich>
      </c:tx>
      <c:layout>
        <c:manualLayout>
          <c:xMode val="edge"/>
          <c:yMode val="edge"/>
          <c:x val="9.8007425742574275E-2"/>
          <c:y val="2.8169014084507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951898339440244E-2"/>
          <c:y val="0.13137715179968701"/>
          <c:w val="0.95196889373976767"/>
          <c:h val="0.8307538846376597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E47-4E39-BA75-576D3074EF1D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E47-4E39-BA75-576D3074EF1D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E47-4E39-BA75-576D3074EF1D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E47-4E39-BA75-576D3074EF1D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E47-4E39-BA75-576D3074EF1D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E47-4E39-BA75-576D3074EF1D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rgbClr val="00B050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E47-4E39-BA75-576D3074EF1D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00B050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E47-4E39-BA75-576D3074EF1D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E47-4E39-BA75-576D3074EF1D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E47-4E39-BA75-576D3074EF1D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E47-4E39-BA75-576D3074EF1D}"/>
              </c:ext>
            </c:extLst>
          </c:dPt>
          <c:dPt>
            <c:idx val="11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47-4E39-BA75-576D3074EF1D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1">
                    <a:alpha val="98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47-4E39-BA75-576D3074EF1D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rgbClr val="00B0F0"/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47-4E39-BA75-576D3074EF1D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47-4E39-BA75-576D3074EF1D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47-4E39-BA75-576D3074EF1D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chemeClr val="accent1"/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47-4E39-BA75-576D3074EF1D}"/>
              </c:ext>
            </c:extLst>
          </c:dPt>
          <c:dPt>
            <c:idx val="22"/>
            <c:marker>
              <c:symbol val="circle"/>
              <c:size val="8"/>
              <c:spPr>
                <a:solidFill>
                  <a:schemeClr val="accent2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47-4E39-BA75-576D3074EF1D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47-4E39-BA75-576D3074EF1D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47-4E39-BA75-576D3074EF1D}"/>
              </c:ext>
            </c:extLst>
          </c:dPt>
          <c:dPt>
            <c:idx val="25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47-4E39-BA75-576D3074EF1D}"/>
              </c:ext>
            </c:extLst>
          </c:dPt>
          <c:dPt>
            <c:idx val="26"/>
            <c:marker>
              <c:symbol val="circle"/>
              <c:size val="8"/>
              <c:spPr>
                <a:solidFill>
                  <a:schemeClr val="accent2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47-4E39-BA75-576D3074EF1D}"/>
              </c:ext>
            </c:extLst>
          </c:dPt>
          <c:dPt>
            <c:idx val="27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47-4E39-BA75-576D3074EF1D}"/>
              </c:ext>
            </c:extLst>
          </c:dPt>
          <c:dPt>
            <c:idx val="28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47-4E39-BA75-576D3074EF1D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7E47-4E39-BA75-576D3074EF1D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7E47-4E39-BA75-576D3074EF1D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7E47-4E39-BA75-576D3074EF1D}"/>
              </c:ext>
            </c:extLst>
          </c:dPt>
          <c:dPt>
            <c:idx val="32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7E47-4E39-BA75-576D3074EF1D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7E47-4E39-BA75-576D3074EF1D}"/>
              </c:ext>
            </c:extLst>
          </c:dPt>
          <c:dPt>
            <c:idx val="34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7E47-4E39-BA75-576D3074EF1D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7E47-4E39-BA75-576D3074EF1D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chemeClr val="accent1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7E47-4E39-BA75-576D3074EF1D}"/>
              </c:ext>
            </c:extLst>
          </c:dPt>
          <c:dPt>
            <c:idx val="37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7E47-4E39-BA75-576D3074EF1D}"/>
              </c:ext>
            </c:extLst>
          </c:dPt>
          <c:dPt>
            <c:idx val="38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7E47-4E39-BA75-576D3074EF1D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27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E47-4E39-BA75-576D3074EF1D}"/>
              </c:ext>
            </c:extLst>
          </c:dPt>
          <c:dPt>
            <c:idx val="40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E47-4E39-BA75-576D3074EF1D}"/>
              </c:ext>
            </c:extLst>
          </c:dPt>
          <c:dPt>
            <c:idx val="41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E47-4E39-BA75-576D3074EF1D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1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E47-4E39-BA75-576D3074EF1D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E47-4E39-BA75-576D3074EF1D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1"/>
                </a:solidFill>
                <a:ln w="317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E47-4E39-BA75-576D3074EF1D}"/>
              </c:ext>
            </c:extLst>
          </c:dPt>
          <c:dPt>
            <c:idx val="4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E47-4E39-BA75-576D3074EF1D}"/>
              </c:ext>
            </c:extLst>
          </c:dPt>
          <c:dPt>
            <c:idx val="46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E47-4E39-BA75-576D3074EF1D}"/>
              </c:ext>
            </c:extLst>
          </c:dPt>
          <c:dPt>
            <c:idx val="4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E47-4E39-BA75-576D3074EF1D}"/>
              </c:ext>
            </c:extLst>
          </c:dPt>
          <c:dLbls>
            <c:dLbl>
              <c:idx val="0"/>
              <c:layout>
                <c:manualLayout>
                  <c:x val="-3.0423910501286441E-2"/>
                  <c:y val="1.9073587567685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8F88F8-81CC-48EC-AA58-65643F6237DC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47-4E39-BA75-576D3074EF1D}"/>
                </c:ext>
              </c:extLst>
            </c:dLbl>
            <c:dLbl>
              <c:idx val="1"/>
              <c:layout>
                <c:manualLayout>
                  <c:x val="-2.2342227332969516E-2"/>
                  <c:y val="-1.9073587567685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26BEE-361C-4BEA-88A5-BDCCB7570853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E47-4E39-BA75-576D3074EF1D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D52986D-E5A3-4B4C-B1D5-27072D10FF0B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47-4E39-BA75-576D3074EF1D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DCAC6F0-3CEB-4A0A-9817-6C04498D0866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E47-4E39-BA75-576D3074EF1D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319C1C-ADED-461A-ADDE-856C94306C6D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E47-4E39-BA75-576D3074EF1D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BED31C-1B6A-4FB1-95A0-8C9B7822EC9E}" type="CELLRANGE">
                      <a:rPr lang="en-GB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E47-4E39-BA75-576D3074EF1D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890603E-DF73-48D1-8305-BD4DE5D354E2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E47-4E39-BA75-576D3074EF1D}"/>
                </c:ext>
              </c:extLst>
            </c:dLbl>
            <c:dLbl>
              <c:idx val="7"/>
              <c:layout>
                <c:manualLayout>
                  <c:x val="-8.6633663366338445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D1D5FB-5C54-4B31-A212-381463DC6574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E47-4E39-BA75-576D3074EF1D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B029D0-7FFC-4DE4-B02B-C458585F4F90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E47-4E39-BA75-576D3074EF1D}"/>
                </c:ext>
              </c:extLst>
            </c:dLbl>
            <c:dLbl>
              <c:idx val="9"/>
              <c:layout>
                <c:manualLayout>
                  <c:x val="-6.5074257425742577E-2"/>
                  <c:y val="1.5904570572836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8EF5CD-C6FC-46E5-BA7F-8C03948D5DE2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E47-4E39-BA75-576D3074EF1D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4EF64E-D76C-4262-9AF8-C738BCFBB2DE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E47-4E39-BA75-576D3074EF1D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47D3FC-CAA0-46AC-B252-5F46CBF3E076}" type="CELLRANGE">
                      <a:rPr lang="en-GB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E47-4E39-BA75-576D3074EF1D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2A831E-3DA6-46F4-B788-23525DF41B5D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E47-4E39-BA75-576D3074EF1D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42FEC5-47BF-4F86-BE65-B13398F30BA8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E47-4E39-BA75-576D3074EF1D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3D7052-645B-4F7F-90DE-972477258F78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E47-4E39-BA75-576D3074EF1D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E98855-30CC-4D0B-BACA-E79EB03D356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E47-4E39-BA75-576D3074EF1D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B99364-5299-44C7-9C66-14236BC07A7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7E47-4E39-BA75-576D3074EF1D}"/>
                </c:ext>
              </c:extLst>
            </c:dLbl>
            <c:dLbl>
              <c:idx val="17"/>
              <c:layout>
                <c:manualLayout>
                  <c:x val="-7.4257425742574254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5519D-1E41-49CE-ACC9-5EA23815C73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E47-4E39-BA75-576D3074EF1D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B8465F-F293-4698-8723-9E3DC62BAED8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7E47-4E39-BA75-576D3074EF1D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7C1A0F-DF00-4906-8F20-E46EAE6C45C4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7E47-4E39-BA75-576D3074EF1D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9E0E817-2AE1-4034-8A9D-46F2C7D3967F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E47-4E39-BA75-576D3074EF1D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A2DB6D-412E-486A-A236-18D05DD6773F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7E47-4E39-BA75-576D3074EF1D}"/>
                </c:ext>
              </c:extLst>
            </c:dLbl>
            <c:dLbl>
              <c:idx val="2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162240-F5E5-43A3-8379-7938B1EC83BF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E47-4E39-BA75-576D3074EF1D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FE17DE-DE3D-4E20-BC7E-789F02BC8875}" type="CELLRANGE">
                      <a:rPr lang="en-US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E47-4E39-BA75-576D3074EF1D}"/>
                </c:ext>
              </c:extLst>
            </c:dLbl>
            <c:dLbl>
              <c:idx val="24"/>
              <c:layout>
                <c:manualLayout>
                  <c:x val="-3.7128712871288038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EC787E-1D04-4374-9366-36C3C1228A53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E47-4E39-BA75-576D3074EF1D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695319-5E35-448A-B9F9-8D769F37713C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E47-4E39-BA75-576D3074EF1D}"/>
                </c:ext>
              </c:extLst>
            </c:dLbl>
            <c:dLbl>
              <c:idx val="26"/>
              <c:layout>
                <c:manualLayout>
                  <c:x val="-3.1998811101582599E-2"/>
                  <c:y val="2.22545016822527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9A2F75-96A4-4101-80BB-5074A0C048D4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E47-4E39-BA75-576D3074EF1D}"/>
                </c:ext>
              </c:extLst>
            </c:dLbl>
            <c:dLbl>
              <c:idx val="2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79C23F0-A49B-47A5-A454-D5BEFBEB31E7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7E47-4E39-BA75-576D3074EF1D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387E13-7F1E-4D4A-A0CE-0D760786E1F7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E47-4E39-BA75-576D3074EF1D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A2678C-4C02-4662-9832-9D88329036E8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E47-4E39-BA75-576D3074EF1D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7D23CF-4D7B-4A4D-A18F-521B45BFEF3B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E47-4E39-BA75-576D3074EF1D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5BE2FA-CB03-43FF-824F-75F1887CB198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E47-4E39-BA75-576D3074EF1D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4E412F-F129-420D-9499-FC2AFBE192C5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7E47-4E39-BA75-576D3074EF1D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2B0155-DF4E-4915-9E2C-BF8FAFAEBF3A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7E47-4E39-BA75-576D3074EF1D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720549-D268-47C1-862A-E23374DB1203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7E47-4E39-BA75-576D3074EF1D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881C74-F846-4806-AD19-7D8ABDAEE4D9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7E47-4E39-BA75-576D3074EF1D}"/>
                </c:ext>
              </c:extLst>
            </c:dLbl>
            <c:dLbl>
              <c:idx val="3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A1F0AA-A925-451C-A046-4A154B7711D6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7E47-4E39-BA75-576D3074EF1D}"/>
                </c:ext>
              </c:extLst>
            </c:dLbl>
            <c:dLbl>
              <c:idx val="3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BE0E6-EDD3-4F09-8BD2-8E6418EBACE8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7E47-4E39-BA75-576D3074EF1D}"/>
                </c:ext>
              </c:extLst>
            </c:dLbl>
            <c:dLbl>
              <c:idx val="3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5B19E80-EDB1-483A-AE31-7D3993235AD3}" type="CELLRANGE">
                      <a:rPr lang="en-GB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E47-4E39-BA75-576D3074EF1D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9FCA5-7B5C-4C6C-BFA8-3FE0AF143C1D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7E47-4E39-BA75-576D3074EF1D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25C513-41B3-4745-8586-EDE6C7168632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7E47-4E39-BA75-576D3074EF1D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D839B9-41FC-47F7-89B3-52CF785D2D08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7E47-4E39-BA75-576D3074EF1D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A0CE29-30A9-4EEB-BF54-B3C36CAD9E4A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7E47-4E39-BA75-576D3074EF1D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A516C2-17BD-47EE-A969-94497486AEED}" type="CELLRANG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7E47-4E39-BA75-576D3074EF1D}"/>
                </c:ext>
              </c:extLst>
            </c:dLbl>
            <c:dLbl>
              <c:idx val="4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DC66480-82A8-47CF-BABA-27DAB29FF63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7E47-4E39-BA75-576D3074EF1D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A8CB7A-0ABF-4E44-8351-420B9CC1B3C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7E47-4E39-BA75-576D3074EF1D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FB2F75-6C9D-460D-A05C-DCAC63431866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7E47-4E39-BA75-576D3074EF1D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37C0F2-E96C-458C-BD55-EB719FE08563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E47-4E39-BA75-576D3074E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889666328837609"/>
                  <c:y val="-0.49135843316686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1'!$D$100:$D$147</c:f>
              <c:numCache>
                <c:formatCode>General</c:formatCode>
                <c:ptCount val="48"/>
                <c:pt idx="0">
                  <c:v>95.279000000000011</c:v>
                </c:pt>
                <c:pt idx="1">
                  <c:v>91.921000000000006</c:v>
                </c:pt>
                <c:pt idx="2">
                  <c:v>100</c:v>
                </c:pt>
                <c:pt idx="3">
                  <c:v>80.168000000000006</c:v>
                </c:pt>
                <c:pt idx="4">
                  <c:v>90.242000000000004</c:v>
                </c:pt>
                <c:pt idx="5">
                  <c:v>100</c:v>
                </c:pt>
                <c:pt idx="6">
                  <c:v>88.563000000000002</c:v>
                </c:pt>
                <c:pt idx="7">
                  <c:v>98.637</c:v>
                </c:pt>
                <c:pt idx="8">
                  <c:v>81.847000000000008</c:v>
                </c:pt>
                <c:pt idx="9">
                  <c:v>76.81</c:v>
                </c:pt>
                <c:pt idx="10">
                  <c:v>75.131</c:v>
                </c:pt>
                <c:pt idx="11">
                  <c:v>68.415000000000006</c:v>
                </c:pt>
                <c:pt idx="12">
                  <c:v>51.625</c:v>
                </c:pt>
                <c:pt idx="13">
                  <c:v>65.057000000000002</c:v>
                </c:pt>
                <c:pt idx="14">
                  <c:v>38.192999999999998</c:v>
                </c:pt>
                <c:pt idx="15">
                  <c:v>43.230000000000004</c:v>
                </c:pt>
                <c:pt idx="16">
                  <c:v>28.119</c:v>
                </c:pt>
                <c:pt idx="17">
                  <c:v>41.551000000000002</c:v>
                </c:pt>
                <c:pt idx="18">
                  <c:v>39.872</c:v>
                </c:pt>
                <c:pt idx="19">
                  <c:v>29.798000000000002</c:v>
                </c:pt>
                <c:pt idx="20">
                  <c:v>22</c:v>
                </c:pt>
                <c:pt idx="21">
                  <c:v>26.44</c:v>
                </c:pt>
                <c:pt idx="22">
                  <c:v>100</c:v>
                </c:pt>
                <c:pt idx="23">
                  <c:v>100</c:v>
                </c:pt>
                <c:pt idx="24">
                  <c:v>96.958000000000013</c:v>
                </c:pt>
                <c:pt idx="25">
                  <c:v>93.600000000000009</c:v>
                </c:pt>
                <c:pt idx="26">
                  <c:v>86.884</c:v>
                </c:pt>
                <c:pt idx="27">
                  <c:v>85.205000000000013</c:v>
                </c:pt>
                <c:pt idx="28">
                  <c:v>83.525999999999996</c:v>
                </c:pt>
                <c:pt idx="29">
                  <c:v>78.489000000000004</c:v>
                </c:pt>
                <c:pt idx="30">
                  <c:v>73.451999999999998</c:v>
                </c:pt>
                <c:pt idx="31">
                  <c:v>89.983000000000004</c:v>
                </c:pt>
                <c:pt idx="32">
                  <c:v>70.094000000000008</c:v>
                </c:pt>
                <c:pt idx="33">
                  <c:v>63.378</c:v>
                </c:pt>
                <c:pt idx="34">
                  <c:v>61.698999999999998</c:v>
                </c:pt>
                <c:pt idx="35">
                  <c:v>58.341000000000008</c:v>
                </c:pt>
                <c:pt idx="36">
                  <c:v>56.662000000000006</c:v>
                </c:pt>
                <c:pt idx="37">
                  <c:v>49.945999999999998</c:v>
                </c:pt>
                <c:pt idx="38">
                  <c:v>48.266999999999996</c:v>
                </c:pt>
                <c:pt idx="39">
                  <c:v>46.588000000000001</c:v>
                </c:pt>
                <c:pt idx="40">
                  <c:v>53.304000000000002</c:v>
                </c:pt>
                <c:pt idx="41">
                  <c:v>36.513999999999996</c:v>
                </c:pt>
                <c:pt idx="42">
                  <c:v>34.835000000000001</c:v>
                </c:pt>
                <c:pt idx="43">
                  <c:v>33.155999999999999</c:v>
                </c:pt>
                <c:pt idx="44">
                  <c:v>24.760999999999999</c:v>
                </c:pt>
                <c:pt idx="45">
                  <c:v>23.082000000000001</c:v>
                </c:pt>
                <c:pt idx="46">
                  <c:v>66.736000000000004</c:v>
                </c:pt>
                <c:pt idx="47">
                  <c:v>100</c:v>
                </c:pt>
              </c:numCache>
            </c:numRef>
          </c:xVal>
          <c:yVal>
            <c:numRef>
              <c:f>'Sheet 1'!$C$100:$C$147</c:f>
              <c:numCache>
                <c:formatCode>General</c:formatCode>
                <c:ptCount val="48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  <c:pt idx="22">
                  <c:v>2.6</c:v>
                </c:pt>
                <c:pt idx="23">
                  <c:v>1.9</c:v>
                </c:pt>
                <c:pt idx="24">
                  <c:v>3.7</c:v>
                </c:pt>
                <c:pt idx="25">
                  <c:v>0.16</c:v>
                </c:pt>
                <c:pt idx="26">
                  <c:v>3</c:v>
                </c:pt>
                <c:pt idx="27">
                  <c:v>4.3</c:v>
                </c:pt>
                <c:pt idx="28">
                  <c:v>4.9000000000000004</c:v>
                </c:pt>
                <c:pt idx="29">
                  <c:v>3</c:v>
                </c:pt>
                <c:pt idx="30">
                  <c:v>5.2</c:v>
                </c:pt>
                <c:pt idx="31">
                  <c:v>5.9</c:v>
                </c:pt>
                <c:pt idx="32">
                  <c:v>4.4000000000000004</c:v>
                </c:pt>
                <c:pt idx="33">
                  <c:v>2.6</c:v>
                </c:pt>
                <c:pt idx="34">
                  <c:v>3.7</c:v>
                </c:pt>
                <c:pt idx="35">
                  <c:v>2.6</c:v>
                </c:pt>
                <c:pt idx="36">
                  <c:v>7</c:v>
                </c:pt>
                <c:pt idx="37">
                  <c:v>4.5</c:v>
                </c:pt>
                <c:pt idx="38">
                  <c:v>4.2</c:v>
                </c:pt>
                <c:pt idx="39">
                  <c:v>7.3</c:v>
                </c:pt>
                <c:pt idx="40">
                  <c:v>5.6</c:v>
                </c:pt>
                <c:pt idx="41">
                  <c:v>8.5</c:v>
                </c:pt>
                <c:pt idx="42">
                  <c:v>8.1</c:v>
                </c:pt>
                <c:pt idx="43">
                  <c:v>4.7</c:v>
                </c:pt>
                <c:pt idx="44">
                  <c:v>5.0999999999999996</c:v>
                </c:pt>
                <c:pt idx="45">
                  <c:v>7.6</c:v>
                </c:pt>
                <c:pt idx="46">
                  <c:v>3</c:v>
                </c:pt>
                <c:pt idx="47">
                  <c:v>2.4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1'!$B$100:$B$147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 8</c:v>
                  </c:pt>
                  <c:pt idx="16">
                    <c:v>Great Britain 5</c:v>
                  </c:pt>
                  <c:pt idx="17">
                    <c:v>Germany 10</c:v>
                  </c:pt>
                  <c:pt idx="18">
                    <c:v>Finland 4</c:v>
                  </c:pt>
                  <c:pt idx="19">
                    <c:v>Norway 1</c:v>
                  </c:pt>
                  <c:pt idx="20">
                    <c:v>Sweden 2</c:v>
                  </c:pt>
                  <c:pt idx="21">
                    <c:v>Denmark 9</c:v>
                  </c:pt>
                  <c:pt idx="22">
                    <c:v>Nigeria</c:v>
                  </c:pt>
                  <c:pt idx="23">
                    <c:v>Ghana</c:v>
                  </c:pt>
                  <c:pt idx="24">
                    <c:v>Afghanistan</c:v>
                  </c:pt>
                  <c:pt idx="25">
                    <c:v>Pakistan</c:v>
                  </c:pt>
                  <c:pt idx="26">
                    <c:v>DR Congo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Kosovo</c:v>
                  </c:pt>
                  <c:pt idx="34">
                    <c:v>Serbia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Azerbaijan</c:v>
                  </c:pt>
                  <c:pt idx="39">
                    <c:v>Canada 7</c:v>
                  </c:pt>
                  <c:pt idx="40">
                    <c:v>Slovenia</c:v>
                  </c:pt>
                  <c:pt idx="41">
                    <c:v>Belgium 6</c:v>
                  </c:pt>
                  <c:pt idx="42">
                    <c:v>Netherlands 3</c:v>
                  </c:pt>
                  <c:pt idx="43">
                    <c:v>Japan 11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Iraq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1-7E47-4E39-BA75-576D3074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6096"/>
        <c:axId val="519793144"/>
      </c:scatterChart>
      <c:valAx>
        <c:axId val="5197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3144"/>
        <c:crosses val="autoZero"/>
        <c:crossBetween val="midCat"/>
      </c:valAx>
      <c:valAx>
        <c:axId val="51979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Religiosity,</a:t>
            </a:r>
            <a:r>
              <a:rPr lang="en-GB" baseline="0"/>
              <a:t> X, versus Averaged CC Top Priority choice of 'World Threats', Y</a:t>
            </a:r>
          </a:p>
          <a:p>
            <a:pPr>
              <a:defRPr/>
            </a:pPr>
            <a:r>
              <a:rPr lang="en-GB" baseline="0"/>
              <a:t>(a lesser constraint variant of single top choice)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E-46AB-AB40-7F742E34FE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E-46AB-AB40-7F742E34FE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E-46AB-AB40-7F742E34FE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E-46AB-AB40-7F742E34FE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F782D8-C043-43ED-9FDA-7BE1EB63F4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19614956507408E-2"/>
                      <c:h val="3.22421656947060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CBE-46AB-AB40-7F742E34FE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B776025-6B78-4A56-A4AC-DB19674A98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CBE-46AB-AB40-7F742E34FE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BE-46AB-AB40-7F742E34FE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BE-46AB-AB40-7F742E34FE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C010AE1-77CF-44C6-89B7-B8A12D3225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CBE-46AB-AB40-7F742E34FE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D3D4F30-4FEA-4EEA-85A1-937A4685D1F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CBE-46AB-AB40-7F742E34FE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B3FDBA5-248A-4C35-8390-4323A7E738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CBE-46AB-AB40-7F742E34FE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CF66CA7-EF54-452A-8FD2-5D54A3B023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CBE-46AB-AB40-7F742E34FE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0F2AFE6-E1FD-4E8F-AA34-60AAC18396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CBE-46AB-AB40-7F742E34FE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D271EA9-C6D1-4645-A43A-DB64A62413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CBE-46AB-AB40-7F742E34FE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0FA5AA9-7D4E-4521-9EE5-61D41196726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CBE-46AB-AB40-7F742E34FE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0F50E0E-22B8-44C4-B506-CC0AA5A079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CBE-46AB-AB40-7F742E34FE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B54885B-C5C3-4CC7-93F2-E47B4F57CF5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CBE-46AB-AB40-7F742E34FE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6D22666-92AA-40F2-A007-6770199FA6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CBE-46AB-AB40-7F742E34FE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77F1908-D6CF-47FF-9D15-F9F2D80BD9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CBE-46AB-AB40-7F742E34FE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A71ED67-1FA4-4BED-B20E-665E9FB2756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CBE-46AB-AB40-7F742E34FE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1F9C56C-9E26-4FDB-B815-7438B8418B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CBE-46AB-AB40-7F742E34FE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37C6EC1-AADF-4DF5-8AE5-5B7376CD59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CBE-46AB-AB40-7F742E34F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85022879993404"/>
                  <c:y val="0.102896858996708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1'!$D$64:$D$85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1'!$AE$64:$AE$85</c:f>
              <c:numCache>
                <c:formatCode>General</c:formatCode>
                <c:ptCount val="22"/>
                <c:pt idx="4">
                  <c:v>12</c:v>
                </c:pt>
                <c:pt idx="5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  <c:pt idx="18">
                  <c:v>16.5</c:v>
                </c:pt>
                <c:pt idx="19">
                  <c:v>13</c:v>
                </c:pt>
                <c:pt idx="20">
                  <c:v>28.5</c:v>
                </c:pt>
                <c:pt idx="21">
                  <c:v>23.5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1'!$B$64:$B$85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 4</c:v>
                  </c:pt>
                  <c:pt idx="13">
                    <c:v>Italy 5</c:v>
                  </c:pt>
                  <c:pt idx="14">
                    <c:v>Australia 8</c:v>
                  </c:pt>
                  <c:pt idx="15">
                    <c:v>France 9</c:v>
                  </c:pt>
                  <c:pt idx="16">
                    <c:v>Great Britain 7</c:v>
                  </c:pt>
                  <c:pt idx="17">
                    <c:v>Germany 10</c:v>
                  </c:pt>
                  <c:pt idx="18">
                    <c:v>Finland 3</c:v>
                  </c:pt>
                  <c:pt idx="19">
                    <c:v>Norway 2</c:v>
                  </c:pt>
                  <c:pt idx="20">
                    <c:v>Sweden 1</c:v>
                  </c:pt>
                  <c:pt idx="21">
                    <c:v>Denmark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CBE-46AB-AB40-7F742E34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285784"/>
        <c:axId val="303290376"/>
      </c:scatterChart>
      <c:valAx>
        <c:axId val="30328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90376"/>
        <c:crosses val="autoZero"/>
        <c:crossBetween val="midCat"/>
      </c:valAx>
      <c:valAx>
        <c:axId val="30329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8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350" b="1"/>
              <a:t>Debiased Religiosity versus Response 'Could be doing more' to the question: 'Do you think that you personally could be doing more to tackle climate change?', </a:t>
            </a:r>
            <a:r>
              <a:rPr lang="en-GB" sz="1350" b="1" i="0" u="none" strike="noStrike" baseline="0">
                <a:effectLst/>
              </a:rPr>
              <a:t>for 22 nations from Chart 1</a:t>
            </a:r>
            <a:endParaRPr lang="en-GB" sz="13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1637332098192E-2"/>
          <c:y val="0.10297709923664122"/>
          <c:w val="0.90014833256137106"/>
          <c:h val="0.804869718098214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D1450A8-50A3-47CE-81E4-95389CE6A6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9C3-4785-BF53-B0831BEC1A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14C3A8-35D7-4935-8536-E357C88A30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9C3-4785-BF53-B0831BEC1A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95BDAB0-03E6-4C7F-A507-51867AE508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9C3-4785-BF53-B0831BEC1A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8D5C67-C681-41B7-94A7-866CE6EB90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9C3-4785-BF53-B0831BEC1A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96163A-2521-4F2D-B713-C8D6BCB2B9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9C3-4785-BF53-B0831BEC1A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701A1D-C8BD-42E7-BC24-F3E5AFBFFD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9C3-4785-BF53-B0831BEC1A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50B0321-EBA6-4645-B298-A8D18557602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9C3-4785-BF53-B0831BEC1A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7C3637D-57A0-4C89-9749-0EB8EE69A4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C3-4785-BF53-B0831BEC1A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5E433C1-9998-4189-A828-F9ED4022D50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9C3-4785-BF53-B0831BEC1A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0E4452B-40F8-4AEB-A8C3-6C16EDFA974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9C3-4785-BF53-B0831BEC1A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15B98D5-FE42-441C-889B-C9529117A8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9C3-4785-BF53-B0831BEC1A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5CB005D-781A-4E46-843C-4228CAB877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9C3-4785-BF53-B0831BEC1A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DB4AB25-E0EE-410B-9464-52056316BB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9C3-4785-BF53-B0831BEC1A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6282118-CCE9-4B9B-A1CB-D480224CE82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9C3-4785-BF53-B0831BEC1A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B92AFCF-41C6-4356-A4F9-F3347B06C7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9C3-4785-BF53-B0831BEC1A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2EE81DC-39C0-4068-BB87-801071A438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9C3-4785-BF53-B0831BEC1A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D14AC66-0450-4451-8DEB-92521C7955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9C3-4785-BF53-B0831BEC1AC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5AF7817-F7BC-4834-ADD9-CB6242ABDAF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9C3-4785-BF53-B0831BEC1AC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29CD1DC-C38C-467C-8E01-0CF9C5418A2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9C3-4785-BF53-B0831BEC1AC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40C5A77-8251-4829-9DE1-7FE2280126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9C3-4785-BF53-B0831BEC1AC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9FAB689-2A45-416C-B34D-3CF446BF23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9C3-4785-BF53-B0831BEC1AC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E67E60A-DAA1-4C1C-AC82-1E0EF4D24E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9C3-4785-BF53-B0831BEC1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'Sheet 1'!$E$204:$E$225</c:f>
              <c:numCache>
                <c:formatCode>General</c:formatCode>
                <c:ptCount val="22"/>
                <c:pt idx="0">
                  <c:v>91.921000000000006</c:v>
                </c:pt>
                <c:pt idx="1">
                  <c:v>39.872</c:v>
                </c:pt>
                <c:pt idx="2">
                  <c:v>26.44</c:v>
                </c:pt>
                <c:pt idx="3">
                  <c:v>38.192999999999998</c:v>
                </c:pt>
                <c:pt idx="4">
                  <c:v>100</c:v>
                </c:pt>
                <c:pt idx="5">
                  <c:v>29.798000000000002</c:v>
                </c:pt>
                <c:pt idx="6">
                  <c:v>28.119</c:v>
                </c:pt>
                <c:pt idx="7">
                  <c:v>98.637</c:v>
                </c:pt>
                <c:pt idx="8">
                  <c:v>22</c:v>
                </c:pt>
                <c:pt idx="9">
                  <c:v>90.242000000000004</c:v>
                </c:pt>
                <c:pt idx="10">
                  <c:v>68.415000000000006</c:v>
                </c:pt>
                <c:pt idx="11">
                  <c:v>43.230000000000004</c:v>
                </c:pt>
                <c:pt idx="12">
                  <c:v>41.551000000000002</c:v>
                </c:pt>
                <c:pt idx="13">
                  <c:v>88.563000000000002</c:v>
                </c:pt>
                <c:pt idx="14">
                  <c:v>81.847000000000008</c:v>
                </c:pt>
                <c:pt idx="15">
                  <c:v>76.81</c:v>
                </c:pt>
                <c:pt idx="16">
                  <c:v>51.625</c:v>
                </c:pt>
                <c:pt idx="17">
                  <c:v>65.057000000000002</c:v>
                </c:pt>
                <c:pt idx="18">
                  <c:v>100</c:v>
                </c:pt>
                <c:pt idx="19">
                  <c:v>95.279000000000011</c:v>
                </c:pt>
                <c:pt idx="20">
                  <c:v>80.168000000000006</c:v>
                </c:pt>
                <c:pt idx="21">
                  <c:v>75.131</c:v>
                </c:pt>
              </c:numCache>
            </c:numRef>
          </c:xVal>
          <c:yVal>
            <c:numRef>
              <c:f>'Sheet 1'!$D$204:$D$225</c:f>
              <c:numCache>
                <c:formatCode>General</c:formatCode>
                <c:ptCount val="22"/>
                <c:pt idx="0">
                  <c:v>54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35</c:v>
                </c:pt>
                <c:pt idx="5">
                  <c:v>42</c:v>
                </c:pt>
                <c:pt idx="6">
                  <c:v>49</c:v>
                </c:pt>
                <c:pt idx="7">
                  <c:v>35</c:v>
                </c:pt>
                <c:pt idx="8">
                  <c:v>41</c:v>
                </c:pt>
                <c:pt idx="9">
                  <c:v>42</c:v>
                </c:pt>
                <c:pt idx="10">
                  <c:v>49</c:v>
                </c:pt>
                <c:pt idx="11">
                  <c:v>47</c:v>
                </c:pt>
                <c:pt idx="12">
                  <c:v>45</c:v>
                </c:pt>
                <c:pt idx="13">
                  <c:v>26</c:v>
                </c:pt>
                <c:pt idx="14">
                  <c:v>58</c:v>
                </c:pt>
                <c:pt idx="15">
                  <c:v>61</c:v>
                </c:pt>
                <c:pt idx="16">
                  <c:v>67</c:v>
                </c:pt>
                <c:pt idx="17">
                  <c:v>65</c:v>
                </c:pt>
                <c:pt idx="18">
                  <c:v>65</c:v>
                </c:pt>
                <c:pt idx="19">
                  <c:v>46</c:v>
                </c:pt>
                <c:pt idx="20">
                  <c:v>28</c:v>
                </c:pt>
                <c:pt idx="21">
                  <c:v>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1'!$B$204:$B$225</c15:f>
                <c15:dlblRangeCache>
                  <c:ptCount val="22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Kuwait</c:v>
                  </c:pt>
                  <c:pt idx="14">
                    <c:v>Malaysia</c:v>
                  </c:pt>
                  <c:pt idx="15">
                    <c:v>Indonesia</c:v>
                  </c:pt>
                  <c:pt idx="16">
                    <c:v>Spain</c:v>
                  </c:pt>
                  <c:pt idx="17">
                    <c:v>Italy</c:v>
                  </c:pt>
                  <c:pt idx="18">
                    <c:v>Thailand</c:v>
                  </c:pt>
                  <c:pt idx="19">
                    <c:v>Phillipines</c:v>
                  </c:pt>
                  <c:pt idx="20">
                    <c:v>Egypt</c:v>
                  </c:pt>
                  <c:pt idx="21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9C3-4785-BF53-B0831BEC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019920"/>
        <c:axId val="467026808"/>
      </c:scatterChart>
      <c:valAx>
        <c:axId val="4670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Debiased</a:t>
                </a:r>
                <a:r>
                  <a:rPr lang="en-GB" sz="1400" baseline="0"/>
                  <a:t> National Religiosity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26808"/>
        <c:crosses val="autoZero"/>
        <c:crossBetween val="midCat"/>
      </c:valAx>
      <c:valAx>
        <c:axId val="46702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 Climate</a:t>
                </a:r>
                <a:r>
                  <a:rPr lang="en-GB" sz="1400" baseline="0"/>
                  <a:t> Change Concern ('Could be doing more')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Debiased Religiosity</a:t>
            </a:r>
            <a:r>
              <a:rPr lang="en-GB" b="1" baseline="0"/>
              <a:t> </a:t>
            </a:r>
            <a:r>
              <a:rPr lang="en-GB" b="1"/>
              <a:t>versus Affirmative Response to the question: 'The climate is changing and human activity is mainly responsible',</a:t>
            </a:r>
            <a:r>
              <a:rPr lang="en-GB" sz="1400" b="1" i="0" u="none" strike="noStrike" baseline="0">
                <a:effectLst/>
              </a:rPr>
              <a:t> for 22 nations from Chart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85D4FB3-095A-4B0E-976F-A9FD2E5C05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CA-470A-A13F-37D4FDE35C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CC6499-8CDA-4281-BD3F-625E64245BE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ACA-470A-A13F-37D4FDE35C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23AEC5D-CA86-478D-9612-4E6A2F8B25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CA-470A-A13F-37D4FDE35C0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5E24F04-5EAD-4180-8DA9-4D8EFF683A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ACA-470A-A13F-37D4FDE35C0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780C1D2-11DF-404A-8783-0E07290670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ACA-470A-A13F-37D4FDE35C0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7B71F0-4998-4BE4-8DC8-44D582ECDF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ACA-470A-A13F-37D4FDE35C0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C6A1C5C-9127-44E0-9BEC-D160D7FFF28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CA-470A-A13F-37D4FDE35C0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387398-45FE-4CA2-A95F-96496B3D5A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ACA-470A-A13F-37D4FDE35C0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E2CCAE0-0B04-49AC-B240-FED22621883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ACA-470A-A13F-37D4FDE35C0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061A7C0-4345-45C0-8BB0-46746EBEC0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ACA-470A-A13F-37D4FDE35C0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192E002-49BC-488F-955E-E31200D8060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ACA-470A-A13F-37D4FDE35C0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8D8C11C-4AB9-4A03-8E33-D101D7C3FCB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ACA-470A-A13F-37D4FDE35C0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ADB2E1D-4A7F-4ED2-8DE6-20CC01372C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CA-470A-A13F-37D4FDE35C0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7BB6B55-DC0B-4791-8533-E9B18E89C4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CA-470A-A13F-37D4FDE35C0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ED185BD-F0C5-4293-96EE-49FF2964314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ACA-470A-A13F-37D4FDE35C0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05625E9-048D-405A-A07A-804B17D466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ACA-470A-A13F-37D4FDE35C0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8AC54C1-83B0-49E3-AC42-0B59CAF702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ACA-470A-A13F-37D4FDE35C0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3762299-AC8C-4EBF-B5AA-158C640D092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ACA-470A-A13F-37D4FDE35C0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D14FD64-3C63-41BE-8463-A63CD9D9A2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ACA-470A-A13F-37D4FDE35C0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ECF286F-7438-48CD-B3EA-48AC135D46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ACA-470A-A13F-37D4FDE35C0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B06DE5C-9FD2-4D81-8D1C-B4B2ED247F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ACA-470A-A13F-37D4FDE35C0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88FFB9E-F47C-467F-AC33-C67F06F228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ACA-470A-A13F-37D4FDE35C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'Sheet 1'!$E$204:$E$225</c:f>
              <c:numCache>
                <c:formatCode>General</c:formatCode>
                <c:ptCount val="22"/>
                <c:pt idx="0">
                  <c:v>91.921000000000006</c:v>
                </c:pt>
                <c:pt idx="1">
                  <c:v>39.872</c:v>
                </c:pt>
                <c:pt idx="2">
                  <c:v>26.44</c:v>
                </c:pt>
                <c:pt idx="3">
                  <c:v>38.192999999999998</c:v>
                </c:pt>
                <c:pt idx="4">
                  <c:v>100</c:v>
                </c:pt>
                <c:pt idx="5">
                  <c:v>29.798000000000002</c:v>
                </c:pt>
                <c:pt idx="6">
                  <c:v>28.119</c:v>
                </c:pt>
                <c:pt idx="7">
                  <c:v>98.637</c:v>
                </c:pt>
                <c:pt idx="8">
                  <c:v>22</c:v>
                </c:pt>
                <c:pt idx="9">
                  <c:v>90.242000000000004</c:v>
                </c:pt>
                <c:pt idx="10">
                  <c:v>68.415000000000006</c:v>
                </c:pt>
                <c:pt idx="11">
                  <c:v>43.230000000000004</c:v>
                </c:pt>
                <c:pt idx="12">
                  <c:v>41.551000000000002</c:v>
                </c:pt>
                <c:pt idx="13">
                  <c:v>88.563000000000002</c:v>
                </c:pt>
                <c:pt idx="14">
                  <c:v>81.847000000000008</c:v>
                </c:pt>
                <c:pt idx="15">
                  <c:v>76.81</c:v>
                </c:pt>
                <c:pt idx="16">
                  <c:v>51.625</c:v>
                </c:pt>
                <c:pt idx="17">
                  <c:v>65.057000000000002</c:v>
                </c:pt>
                <c:pt idx="18">
                  <c:v>100</c:v>
                </c:pt>
                <c:pt idx="19">
                  <c:v>95.279000000000011</c:v>
                </c:pt>
                <c:pt idx="20">
                  <c:v>80.168000000000006</c:v>
                </c:pt>
                <c:pt idx="21">
                  <c:v>75.131</c:v>
                </c:pt>
              </c:numCache>
            </c:numRef>
          </c:xVal>
          <c:yVal>
            <c:numRef>
              <c:f>'Sheet 1'!$C$204:$C$225</c:f>
              <c:numCache>
                <c:formatCode>General</c:formatCode>
                <c:ptCount val="22"/>
                <c:pt idx="0">
                  <c:v>71</c:v>
                </c:pt>
                <c:pt idx="1">
                  <c:v>49</c:v>
                </c:pt>
                <c:pt idx="2">
                  <c:v>40</c:v>
                </c:pt>
                <c:pt idx="3">
                  <c:v>44</c:v>
                </c:pt>
                <c:pt idx="4">
                  <c:v>52</c:v>
                </c:pt>
                <c:pt idx="5">
                  <c:v>35</c:v>
                </c:pt>
                <c:pt idx="6">
                  <c:v>51</c:v>
                </c:pt>
                <c:pt idx="7">
                  <c:v>46</c:v>
                </c:pt>
                <c:pt idx="8">
                  <c:v>36</c:v>
                </c:pt>
                <c:pt idx="9">
                  <c:v>52</c:v>
                </c:pt>
                <c:pt idx="10">
                  <c:v>54</c:v>
                </c:pt>
                <c:pt idx="11">
                  <c:v>48</c:v>
                </c:pt>
                <c:pt idx="12">
                  <c:v>49</c:v>
                </c:pt>
                <c:pt idx="13">
                  <c:v>52</c:v>
                </c:pt>
                <c:pt idx="14">
                  <c:v>48</c:v>
                </c:pt>
                <c:pt idx="15">
                  <c:v>69</c:v>
                </c:pt>
                <c:pt idx="16">
                  <c:v>69</c:v>
                </c:pt>
                <c:pt idx="17">
                  <c:v>66</c:v>
                </c:pt>
                <c:pt idx="18">
                  <c:v>69</c:v>
                </c:pt>
                <c:pt idx="19">
                  <c:v>62</c:v>
                </c:pt>
                <c:pt idx="20">
                  <c:v>42</c:v>
                </c:pt>
                <c:pt idx="21">
                  <c:v>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1'!$B$204:$B$225</c15:f>
                <c15:dlblRangeCache>
                  <c:ptCount val="22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Kuwait</c:v>
                  </c:pt>
                  <c:pt idx="14">
                    <c:v>Malaysia</c:v>
                  </c:pt>
                  <c:pt idx="15">
                    <c:v>Indonesia</c:v>
                  </c:pt>
                  <c:pt idx="16">
                    <c:v>Spain</c:v>
                  </c:pt>
                  <c:pt idx="17">
                    <c:v>Italy</c:v>
                  </c:pt>
                  <c:pt idx="18">
                    <c:v>Thailand</c:v>
                  </c:pt>
                  <c:pt idx="19">
                    <c:v>Phillipines</c:v>
                  </c:pt>
                  <c:pt idx="20">
                    <c:v>Egypt</c:v>
                  </c:pt>
                  <c:pt idx="21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FACA-470A-A13F-37D4FDE3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019920"/>
        <c:axId val="467026808"/>
      </c:scatterChart>
      <c:valAx>
        <c:axId val="4670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Debiased National Religiosity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26808"/>
        <c:crosses val="autoZero"/>
        <c:crossBetween val="midCat"/>
      </c:valAx>
      <c:valAx>
        <c:axId val="46702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 Climate Change Concern (CC due to Human Activity)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892174</xdr:colOff>
      <xdr:row>4</xdr:row>
      <xdr:rowOff>777874</xdr:rowOff>
    </xdr:from>
    <xdr:to>
      <xdr:col>18</xdr:col>
      <xdr:colOff>6349</xdr:colOff>
      <xdr:row>28</xdr:row>
      <xdr:rowOff>228599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C33241-034B-41B8-A58A-F2ABF59E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33</xdr:row>
      <xdr:rowOff>3174</xdr:rowOff>
    </xdr:from>
    <xdr:to>
      <xdr:col>22</xdr:col>
      <xdr:colOff>6350</xdr:colOff>
      <xdr:row>57</xdr:row>
      <xdr:rowOff>19050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E5A8C494-AD42-4F2F-9858-24F31D2A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6350</xdr:colOff>
      <xdr:row>61</xdr:row>
      <xdr:rowOff>908050</xdr:rowOff>
    </xdr:from>
    <xdr:to>
      <xdr:col>28</xdr:col>
      <xdr:colOff>0</xdr:colOff>
      <xdr:row>95</xdr:row>
      <xdr:rowOff>6350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C16551B-79A5-4445-A695-4FDE8A609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50800</xdr:colOff>
      <xdr:row>93</xdr:row>
      <xdr:rowOff>127000</xdr:rowOff>
    </xdr:from>
    <xdr:to>
      <xdr:col>24</xdr:col>
      <xdr:colOff>501650</xdr:colOff>
      <xdr:row>94</xdr:row>
      <xdr:rowOff>101600</xdr:rowOff>
    </xdr:to>
    <xdr:sp macro="" textlink="">
      <xdr:nvSpPr>
        <xdr:cNvPr id="61" name="TextBox 32">
          <a:extLst>
            <a:ext uri="{FF2B5EF4-FFF2-40B4-BE49-F238E27FC236}">
              <a16:creationId xmlns:a16="http://schemas.microsoft.com/office/drawing/2014/main" id="{5D634177-36C6-4180-A8FD-F0D598CD87A2}"/>
            </a:ext>
          </a:extLst>
        </xdr:cNvPr>
        <xdr:cNvSpPr txBox="1"/>
      </xdr:nvSpPr>
      <xdr:spPr>
        <a:xfrm>
          <a:off x="30759400" y="112331500"/>
          <a:ext cx="450850" cy="158750"/>
        </a:xfrm>
        <a:prstGeom prst="rect">
          <a:avLst/>
        </a:prstGeom>
        <a:solidFill>
          <a:schemeClr val="bg1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 b="0" i="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6</xdr:col>
      <xdr:colOff>6350</xdr:colOff>
      <xdr:row>101</xdr:row>
      <xdr:rowOff>3174</xdr:rowOff>
    </xdr:from>
    <xdr:to>
      <xdr:col>22</xdr:col>
      <xdr:colOff>0</xdr:colOff>
      <xdr:row>135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AE0FCE-C264-49AE-B770-A306009EA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6350</xdr:colOff>
      <xdr:row>98</xdr:row>
      <xdr:rowOff>1171574</xdr:rowOff>
    </xdr:from>
    <xdr:to>
      <xdr:col>39</xdr:col>
      <xdr:colOff>6350</xdr:colOff>
      <xdr:row>118</xdr:row>
      <xdr:rowOff>19049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7896CFD-B979-4931-AB4C-830CFB7BC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152</xdr:row>
      <xdr:rowOff>0</xdr:rowOff>
    </xdr:from>
    <xdr:to>
      <xdr:col>21</xdr:col>
      <xdr:colOff>603250</xdr:colOff>
      <xdr:row>196</xdr:row>
      <xdr:rowOff>12700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CBA14AA-8C57-48D7-B11E-68C7EDE54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6350</xdr:colOff>
      <xdr:row>64</xdr:row>
      <xdr:rowOff>3174</xdr:rowOff>
    </xdr:from>
    <xdr:to>
      <xdr:col>43</xdr:col>
      <xdr:colOff>577850</xdr:colOff>
      <xdr:row>87</xdr:row>
      <xdr:rowOff>196849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4C1B915-8500-4E56-9EB0-7E30BA0F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12700</xdr:colOff>
      <xdr:row>202</xdr:row>
      <xdr:rowOff>6350</xdr:rowOff>
    </xdr:from>
    <xdr:to>
      <xdr:col>19</xdr:col>
      <xdr:colOff>209550</xdr:colOff>
      <xdr:row>227</xdr:row>
      <xdr:rowOff>285750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4EACBC-0AEE-4422-AD1F-49EE4C955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6350</xdr:colOff>
      <xdr:row>201</xdr:row>
      <xdr:rowOff>228600</xdr:rowOff>
    </xdr:from>
    <xdr:to>
      <xdr:col>35</xdr:col>
      <xdr:colOff>25400</xdr:colOff>
      <xdr:row>227</xdr:row>
      <xdr:rowOff>273050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C69AC5C-A5AE-4D73-AB43-30314174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229</xdr:row>
      <xdr:rowOff>231774</xdr:rowOff>
    </xdr:from>
    <xdr:to>
      <xdr:col>18</xdr:col>
      <xdr:colOff>6350</xdr:colOff>
      <xdr:row>259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77684-B2E2-4548-99D7-8A3FE8D9F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12700</xdr:colOff>
      <xdr:row>263</xdr:row>
      <xdr:rowOff>6350</xdr:rowOff>
    </xdr:from>
    <xdr:to>
      <xdr:col>17</xdr:col>
      <xdr:colOff>6350</xdr:colOff>
      <xdr:row>286</xdr:row>
      <xdr:rowOff>6349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770EB7B-4886-415F-99DB-3B79BE88F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263</xdr:row>
      <xdr:rowOff>0</xdr:rowOff>
    </xdr:from>
    <xdr:to>
      <xdr:col>29</xdr:col>
      <xdr:colOff>508000</xdr:colOff>
      <xdr:row>285</xdr:row>
      <xdr:rowOff>234949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9E71F17-96CE-4195-8754-81DCBA89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0.00582</cdr:x>
      <cdr:y>0.00799</cdr:y>
    </cdr:from>
    <cdr:to>
      <cdr:x>0.10037</cdr:x>
      <cdr:y>0.07338</cdr:y>
    </cdr:to>
    <cdr:sp macro="" textlink="">
      <cdr:nvSpPr>
        <cdr:cNvPr id="2" name="TextBox 32">
          <a:extLst xmlns:a="http://schemas.openxmlformats.org/drawingml/2006/main">
            <a:ext uri="{FF2B5EF4-FFF2-40B4-BE49-F238E27FC236}">
              <a16:creationId xmlns:a16="http://schemas.microsoft.com/office/drawing/2014/main" id="{134B245D-99CA-45E9-9504-CF657813BF09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24" cy="415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F5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0.19542</cdr:x>
      <cdr:y>0.37527</cdr:y>
    </cdr:from>
    <cdr:to>
      <cdr:x>0.81338</cdr:x>
      <cdr:y>0.79355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92C8E82-02F1-4F85-B751-CF91DE111314}"/>
            </a:ext>
          </a:extLst>
        </cdr:cNvPr>
        <cdr:cNvCxnSpPr/>
      </cdr:nvCxnSpPr>
      <cdr:spPr>
        <a:xfrm xmlns:a="http://schemas.openxmlformats.org/drawingml/2006/main">
          <a:off x="1409700" y="2216150"/>
          <a:ext cx="4457700" cy="24701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0.1963</cdr:x>
      <cdr:y>0.36882</cdr:y>
    </cdr:from>
    <cdr:to>
      <cdr:x>0.81426</cdr:x>
      <cdr:y>0.58817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3A3A093-E681-4E4A-8238-01AF3BA2196D}"/>
            </a:ext>
          </a:extLst>
        </cdr:cNvPr>
        <cdr:cNvCxnSpPr/>
      </cdr:nvCxnSpPr>
      <cdr:spPr>
        <a:xfrm xmlns:a="http://schemas.openxmlformats.org/drawingml/2006/main" flipV="1">
          <a:off x="1416050" y="2178050"/>
          <a:ext cx="4457700" cy="12954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0.18257</cdr:x>
      <cdr:y>0.32486</cdr:y>
    </cdr:from>
    <cdr:to>
      <cdr:x>0.40101</cdr:x>
      <cdr:y>0.66516</cdr:y>
    </cdr:to>
    <cdr:sp macro="" textlink="">
      <cdr:nvSpPr>
        <cdr:cNvPr id="7" name="Trapezoid 6">
          <a:extLst xmlns:a="http://schemas.openxmlformats.org/drawingml/2006/main">
            <a:ext uri="{FF2B5EF4-FFF2-40B4-BE49-F238E27FC236}">
              <a16:creationId xmlns:a16="http://schemas.microsoft.com/office/drawing/2014/main" id="{C09D7D56-772F-40DC-BE1A-DC32B4410718}"/>
            </a:ext>
          </a:extLst>
        </cdr:cNvPr>
        <cdr:cNvSpPr/>
      </cdr:nvSpPr>
      <cdr:spPr>
        <a:xfrm xmlns:a="http://schemas.openxmlformats.org/drawingml/2006/main" rot="5788912">
          <a:off x="1100028" y="2135388"/>
          <a:ext cx="2009641" cy="1575796"/>
        </a:xfrm>
        <a:prstGeom xmlns:a="http://schemas.openxmlformats.org/drawingml/2006/main" prst="trapezoid">
          <a:avLst>
            <a:gd name="adj" fmla="val 34037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0.39824</cdr:x>
      <cdr:y>0.2388</cdr:y>
    </cdr:from>
    <cdr:to>
      <cdr:x>0.84394</cdr:x>
      <cdr:y>0.84113</cdr:y>
    </cdr:to>
    <cdr:sp macro="" textlink="">
      <cdr:nvSpPr>
        <cdr:cNvPr id="8" name="Trapezoid 7">
          <a:extLst xmlns:a="http://schemas.openxmlformats.org/drawingml/2006/main">
            <a:ext uri="{FF2B5EF4-FFF2-40B4-BE49-F238E27FC236}">
              <a16:creationId xmlns:a16="http://schemas.microsoft.com/office/drawing/2014/main" id="{65ECC636-7E5A-4F63-84DE-86ABD26ABE2E}"/>
            </a:ext>
          </a:extLst>
        </cdr:cNvPr>
        <cdr:cNvSpPr/>
      </cdr:nvSpPr>
      <cdr:spPr>
        <a:xfrm xmlns:a="http://schemas.openxmlformats.org/drawingml/2006/main" rot="16618804">
          <a:off x="2701767" y="1581199"/>
          <a:ext cx="3557059" cy="3215159"/>
        </a:xfrm>
        <a:prstGeom xmlns:a="http://schemas.openxmlformats.org/drawingml/2006/main" prst="trapezoid">
          <a:avLst>
            <a:gd name="adj" fmla="val 40211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0.45162</cdr:x>
      <cdr:y>0.67945</cdr:y>
    </cdr:from>
    <cdr:to>
      <cdr:x>0.8057</cdr:x>
      <cdr:y>0.73107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B7F8A99-933C-4C8B-97C6-4F9EA753CAA3}"/>
            </a:ext>
          </a:extLst>
        </cdr:cNvPr>
        <cdr:cNvSpPr txBox="1"/>
      </cdr:nvSpPr>
      <cdr:spPr>
        <a:xfrm xmlns:a="http://schemas.openxmlformats.org/drawingml/2006/main" rot="1775079">
          <a:off x="3257780" y="4012470"/>
          <a:ext cx="2554231" cy="304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>
              <a:solidFill>
                <a:schemeClr val="accent2"/>
              </a:solidFill>
            </a:rPr>
            <a:t>Very</a:t>
          </a:r>
          <a:r>
            <a:rPr lang="en-GB" sz="1100" baseline="0">
              <a:solidFill>
                <a:schemeClr val="accent2"/>
              </a:solidFill>
            </a:rPr>
            <a:t> weakly constrained (v weak ConBel)</a:t>
          </a:r>
          <a:endParaRPr lang="en-GB" sz="1100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0.40818</cdr:x>
      <cdr:y>0.44941</cdr:y>
    </cdr:from>
    <cdr:to>
      <cdr:x>0.77215</cdr:x>
      <cdr:y>0.50102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C033342-B8D9-4440-9059-CAA7E157D813}"/>
            </a:ext>
          </a:extLst>
        </cdr:cNvPr>
        <cdr:cNvSpPr txBox="1"/>
      </cdr:nvSpPr>
      <cdr:spPr>
        <a:xfrm xmlns:a="http://schemas.openxmlformats.org/drawingml/2006/main" rot="20649449">
          <a:off x="2944435" y="2653965"/>
          <a:ext cx="2625545" cy="304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solidFill>
                <a:srgbClr val="FF00FF"/>
              </a:solidFill>
            </a:rPr>
            <a:t>Very</a:t>
          </a:r>
          <a:r>
            <a:rPr lang="en-GB" sz="1100" baseline="0">
              <a:solidFill>
                <a:srgbClr val="FF00FF"/>
              </a:solidFill>
            </a:rPr>
            <a:t> weakly CCCC aligned (v weak ABel)</a:t>
          </a:r>
          <a:endParaRPr lang="en-GB" sz="11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0.00704</cdr:x>
      <cdr:y>0.0086</cdr:y>
    </cdr:from>
    <cdr:to>
      <cdr:x>0.12148</cdr:x>
      <cdr:y>0.07902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AA3B1367-2C51-4981-8016-7C133B45757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30" cy="41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F6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0.3466</cdr:x>
      <cdr:y>0.72582</cdr:y>
    </cdr:from>
    <cdr:to>
      <cdr:x>0.82777</cdr:x>
      <cdr:y>0.80271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21CC54F-5E7E-4AE2-9A84-942A1B678BF0}"/>
            </a:ext>
          </a:extLst>
        </cdr:cNvPr>
        <cdr:cNvSpPr/>
      </cdr:nvSpPr>
      <cdr:spPr>
        <a:xfrm xmlns:a="http://schemas.openxmlformats.org/drawingml/2006/main" rot="1730290">
          <a:off x="2500246" y="4286346"/>
          <a:ext cx="3470938" cy="454046"/>
        </a:xfrm>
        <a:prstGeom xmlns:a="http://schemas.openxmlformats.org/drawingml/2006/main" prst="rect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0.3086</cdr:x>
      <cdr:y>0.5587</cdr:y>
    </cdr:from>
    <cdr:to>
      <cdr:x>0.38043</cdr:x>
      <cdr:y>0.64155</cdr:y>
    </cdr:to>
    <cdr:sp macro="" textlink="">
      <cdr:nvSpPr>
        <cdr:cNvPr id="5" name="Right Triangle 4">
          <a:extLst xmlns:a="http://schemas.openxmlformats.org/drawingml/2006/main">
            <a:ext uri="{FF2B5EF4-FFF2-40B4-BE49-F238E27FC236}">
              <a16:creationId xmlns:a16="http://schemas.microsoft.com/office/drawing/2014/main" id="{D8A6231F-872A-4743-8929-677E0D59A7CC}"/>
            </a:ext>
          </a:extLst>
        </cdr:cNvPr>
        <cdr:cNvSpPr/>
      </cdr:nvSpPr>
      <cdr:spPr>
        <a:xfrm xmlns:a="http://schemas.openxmlformats.org/drawingml/2006/main" rot="17930164">
          <a:off x="2240601" y="3284977"/>
          <a:ext cx="489239" cy="518139"/>
        </a:xfrm>
        <a:prstGeom xmlns:a="http://schemas.openxmlformats.org/drawingml/2006/main" prst="rtTriangle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0.20162</cdr:x>
      <cdr:y>0.29811</cdr:y>
    </cdr:from>
    <cdr:to>
      <cdr:x>0.43019</cdr:x>
      <cdr:y>0.375</cdr:y>
    </cdr:to>
    <cdr:sp macro="" textlink="">
      <cdr:nvSpPr>
        <cdr:cNvPr id="12" name="Rectangle 11">
          <a:extLst xmlns:a="http://schemas.openxmlformats.org/drawingml/2006/main">
            <a:ext uri="{FF2B5EF4-FFF2-40B4-BE49-F238E27FC236}">
              <a16:creationId xmlns:a16="http://schemas.microsoft.com/office/drawing/2014/main" id="{19A2691C-5058-499F-BA74-AA8AD34D9640}"/>
            </a:ext>
          </a:extLst>
        </cdr:cNvPr>
        <cdr:cNvSpPr/>
      </cdr:nvSpPr>
      <cdr:spPr>
        <a:xfrm xmlns:a="http://schemas.openxmlformats.org/drawingml/2006/main" rot="1521062">
          <a:off x="1454410" y="1760506"/>
          <a:ext cx="1648835" cy="454046"/>
        </a:xfrm>
        <a:prstGeom xmlns:a="http://schemas.openxmlformats.org/drawingml/2006/main" prst="rect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0.41652</cdr:x>
      <cdr:y>0.37607</cdr:y>
    </cdr:from>
    <cdr:to>
      <cdr:x>0.48311</cdr:x>
      <cdr:y>0.44865</cdr:y>
    </cdr:to>
    <cdr:sp macro="" textlink="">
      <cdr:nvSpPr>
        <cdr:cNvPr id="13" name="Right Triangle 12">
          <a:extLst xmlns:a="http://schemas.openxmlformats.org/drawingml/2006/main">
            <a:ext uri="{FF2B5EF4-FFF2-40B4-BE49-F238E27FC236}">
              <a16:creationId xmlns:a16="http://schemas.microsoft.com/office/drawing/2014/main" id="{C716935C-58D5-4681-97BB-8CDE68F51616}"/>
            </a:ext>
          </a:extLst>
        </cdr:cNvPr>
        <cdr:cNvSpPr/>
      </cdr:nvSpPr>
      <cdr:spPr>
        <a:xfrm xmlns:a="http://schemas.openxmlformats.org/drawingml/2006/main" rot="6929916">
          <a:off x="3030466" y="2195027"/>
          <a:ext cx="428641" cy="480348"/>
        </a:xfrm>
        <a:prstGeom xmlns:a="http://schemas.openxmlformats.org/drawingml/2006/main" prst="rtTriangle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0.73151</cdr:x>
      <cdr:y>0.27778</cdr:y>
    </cdr:from>
    <cdr:to>
      <cdr:x>0.8081</cdr:x>
      <cdr:y>0.33761</cdr:y>
    </cdr:to>
    <cdr:sp macro="" textlink="">
      <cdr:nvSpPr>
        <cdr:cNvPr id="6" name="Oval 5">
          <a:extLst xmlns:a="http://schemas.openxmlformats.org/drawingml/2006/main">
            <a:ext uri="{FF2B5EF4-FFF2-40B4-BE49-F238E27FC236}">
              <a16:creationId xmlns:a16="http://schemas.microsoft.com/office/drawing/2014/main" id="{8B284047-EACB-491C-95BF-E9DABB7CC0F0}"/>
            </a:ext>
          </a:extLst>
        </cdr:cNvPr>
        <cdr:cNvSpPr/>
      </cdr:nvSpPr>
      <cdr:spPr>
        <a:xfrm xmlns:a="http://schemas.openxmlformats.org/drawingml/2006/main">
          <a:off x="5276850" y="1651000"/>
          <a:ext cx="552450" cy="3556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0.65845</cdr:x>
      <cdr:y>0.21581</cdr:y>
    </cdr:from>
    <cdr:to>
      <cdr:x>0.83626</cdr:x>
      <cdr:y>0.29274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54FBE14-1A96-44DE-8F1C-BE858D595F80}"/>
            </a:ext>
          </a:extLst>
        </cdr:cNvPr>
        <cdr:cNvSpPr txBox="1"/>
      </cdr:nvSpPr>
      <cdr:spPr>
        <a:xfrm xmlns:a="http://schemas.openxmlformats.org/drawingml/2006/main">
          <a:off x="4749800" y="1282700"/>
          <a:ext cx="1282651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solidFill>
                <a:schemeClr val="bg1">
                  <a:lumMod val="65000"/>
                </a:schemeClr>
              </a:solidFill>
            </a:rPr>
            <a:t>Likely excess</a:t>
          </a:r>
          <a:r>
            <a:rPr lang="en-GB" sz="1100" baseline="0">
              <a:solidFill>
                <a:schemeClr val="bg1">
                  <a:lumMod val="65000"/>
                </a:schemeClr>
              </a:solidFill>
            </a:rPr>
            <a:t> guilt per Post 1 Chart F4</a:t>
          </a:r>
          <a:endParaRPr lang="en-GB" sz="1100">
            <a:solidFill>
              <a:schemeClr val="bg1">
                <a:lumMod val="65000"/>
              </a:schemeClr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0.19542</cdr:x>
      <cdr:y>0.37527</cdr:y>
    </cdr:from>
    <cdr:to>
      <cdr:x>0.81338</cdr:x>
      <cdr:y>0.79355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92C8E82-02F1-4F85-B751-CF91DE111314}"/>
            </a:ext>
          </a:extLst>
        </cdr:cNvPr>
        <cdr:cNvCxnSpPr/>
      </cdr:nvCxnSpPr>
      <cdr:spPr>
        <a:xfrm xmlns:a="http://schemas.openxmlformats.org/drawingml/2006/main">
          <a:off x="1409700" y="2216150"/>
          <a:ext cx="4457700" cy="24701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0.1963</cdr:x>
      <cdr:y>0.36882</cdr:y>
    </cdr:from>
    <cdr:to>
      <cdr:x>0.81426</cdr:x>
      <cdr:y>0.58817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3A3A093-E681-4E4A-8238-01AF3BA2196D}"/>
            </a:ext>
          </a:extLst>
        </cdr:cNvPr>
        <cdr:cNvCxnSpPr/>
      </cdr:nvCxnSpPr>
      <cdr:spPr>
        <a:xfrm xmlns:a="http://schemas.openxmlformats.org/drawingml/2006/main" flipV="1">
          <a:off x="1416050" y="2178050"/>
          <a:ext cx="4457700" cy="12954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0.18257</cdr:x>
      <cdr:y>0.32486</cdr:y>
    </cdr:from>
    <cdr:to>
      <cdr:x>0.40101</cdr:x>
      <cdr:y>0.66516</cdr:y>
    </cdr:to>
    <cdr:sp macro="" textlink="">
      <cdr:nvSpPr>
        <cdr:cNvPr id="7" name="Trapezoid 6">
          <a:extLst xmlns:a="http://schemas.openxmlformats.org/drawingml/2006/main">
            <a:ext uri="{FF2B5EF4-FFF2-40B4-BE49-F238E27FC236}">
              <a16:creationId xmlns:a16="http://schemas.microsoft.com/office/drawing/2014/main" id="{C09D7D56-772F-40DC-BE1A-DC32B4410718}"/>
            </a:ext>
          </a:extLst>
        </cdr:cNvPr>
        <cdr:cNvSpPr/>
      </cdr:nvSpPr>
      <cdr:spPr>
        <a:xfrm xmlns:a="http://schemas.openxmlformats.org/drawingml/2006/main" rot="5788912">
          <a:off x="1100028" y="2135388"/>
          <a:ext cx="2009641" cy="1575796"/>
        </a:xfrm>
        <a:prstGeom xmlns:a="http://schemas.openxmlformats.org/drawingml/2006/main" prst="trapezoid">
          <a:avLst>
            <a:gd name="adj" fmla="val 34037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0.39824</cdr:x>
      <cdr:y>0.23878</cdr:y>
    </cdr:from>
    <cdr:to>
      <cdr:x>0.84371</cdr:x>
      <cdr:y>0.84111</cdr:y>
    </cdr:to>
    <cdr:sp macro="" textlink="">
      <cdr:nvSpPr>
        <cdr:cNvPr id="8" name="Trapezoid 7">
          <a:extLst xmlns:a="http://schemas.openxmlformats.org/drawingml/2006/main">
            <a:ext uri="{FF2B5EF4-FFF2-40B4-BE49-F238E27FC236}">
              <a16:creationId xmlns:a16="http://schemas.microsoft.com/office/drawing/2014/main" id="{65ECC636-7E5A-4F63-84DE-86ABD26ABE2E}"/>
            </a:ext>
          </a:extLst>
        </cdr:cNvPr>
        <cdr:cNvSpPr/>
      </cdr:nvSpPr>
      <cdr:spPr>
        <a:xfrm xmlns:a="http://schemas.openxmlformats.org/drawingml/2006/main" rot="16618804">
          <a:off x="2689443" y="1602514"/>
          <a:ext cx="3580008" cy="3213420"/>
        </a:xfrm>
        <a:prstGeom xmlns:a="http://schemas.openxmlformats.org/drawingml/2006/main" prst="trapezoid">
          <a:avLst>
            <a:gd name="adj" fmla="val 40211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0.45162</cdr:x>
      <cdr:y>0.67945</cdr:y>
    </cdr:from>
    <cdr:to>
      <cdr:x>0.8057</cdr:x>
      <cdr:y>0.73107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B7F8A99-933C-4C8B-97C6-4F9EA753CAA3}"/>
            </a:ext>
          </a:extLst>
        </cdr:cNvPr>
        <cdr:cNvSpPr txBox="1"/>
      </cdr:nvSpPr>
      <cdr:spPr>
        <a:xfrm xmlns:a="http://schemas.openxmlformats.org/drawingml/2006/main" rot="1775079">
          <a:off x="3257780" y="4012470"/>
          <a:ext cx="2554231" cy="304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>
              <a:solidFill>
                <a:schemeClr val="accent2"/>
              </a:solidFill>
            </a:rPr>
            <a:t>Very</a:t>
          </a:r>
          <a:r>
            <a:rPr lang="en-GB" sz="1100" baseline="0">
              <a:solidFill>
                <a:schemeClr val="accent2"/>
              </a:solidFill>
            </a:rPr>
            <a:t> weakly constrained (v weak ConBel)</a:t>
          </a:r>
          <a:endParaRPr lang="en-GB" sz="1100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0.00704</cdr:x>
      <cdr:y>0.0086</cdr:y>
    </cdr:from>
    <cdr:to>
      <cdr:x>0.12148</cdr:x>
      <cdr:y>0.07902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AA3B1367-2C51-4981-8016-7C133B45757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30" cy="41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F7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0.3466</cdr:x>
      <cdr:y>0.72582</cdr:y>
    </cdr:from>
    <cdr:to>
      <cdr:x>0.82777</cdr:x>
      <cdr:y>0.80271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21CC54F-5E7E-4AE2-9A84-942A1B678BF0}"/>
            </a:ext>
          </a:extLst>
        </cdr:cNvPr>
        <cdr:cNvSpPr/>
      </cdr:nvSpPr>
      <cdr:spPr>
        <a:xfrm xmlns:a="http://schemas.openxmlformats.org/drawingml/2006/main" rot="1730290">
          <a:off x="2500246" y="4286346"/>
          <a:ext cx="3470938" cy="454046"/>
        </a:xfrm>
        <a:prstGeom xmlns:a="http://schemas.openxmlformats.org/drawingml/2006/main" prst="rect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0.3086</cdr:x>
      <cdr:y>0.5587</cdr:y>
    </cdr:from>
    <cdr:to>
      <cdr:x>0.38043</cdr:x>
      <cdr:y>0.64155</cdr:y>
    </cdr:to>
    <cdr:sp macro="" textlink="">
      <cdr:nvSpPr>
        <cdr:cNvPr id="5" name="Right Triangle 4">
          <a:extLst xmlns:a="http://schemas.openxmlformats.org/drawingml/2006/main">
            <a:ext uri="{FF2B5EF4-FFF2-40B4-BE49-F238E27FC236}">
              <a16:creationId xmlns:a16="http://schemas.microsoft.com/office/drawing/2014/main" id="{D8A6231F-872A-4743-8929-677E0D59A7CC}"/>
            </a:ext>
          </a:extLst>
        </cdr:cNvPr>
        <cdr:cNvSpPr/>
      </cdr:nvSpPr>
      <cdr:spPr>
        <a:xfrm xmlns:a="http://schemas.openxmlformats.org/drawingml/2006/main" rot="17930164">
          <a:off x="2240601" y="3284977"/>
          <a:ext cx="489239" cy="518139"/>
        </a:xfrm>
        <a:prstGeom xmlns:a="http://schemas.openxmlformats.org/drawingml/2006/main" prst="rtTriangle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0.20162</cdr:x>
      <cdr:y>0.29811</cdr:y>
    </cdr:from>
    <cdr:to>
      <cdr:x>0.43019</cdr:x>
      <cdr:y>0.375</cdr:y>
    </cdr:to>
    <cdr:sp macro="" textlink="">
      <cdr:nvSpPr>
        <cdr:cNvPr id="12" name="Rectangle 11">
          <a:extLst xmlns:a="http://schemas.openxmlformats.org/drawingml/2006/main">
            <a:ext uri="{FF2B5EF4-FFF2-40B4-BE49-F238E27FC236}">
              <a16:creationId xmlns:a16="http://schemas.microsoft.com/office/drawing/2014/main" id="{19A2691C-5058-499F-BA74-AA8AD34D9640}"/>
            </a:ext>
          </a:extLst>
        </cdr:cNvPr>
        <cdr:cNvSpPr/>
      </cdr:nvSpPr>
      <cdr:spPr>
        <a:xfrm xmlns:a="http://schemas.openxmlformats.org/drawingml/2006/main" rot="1521062">
          <a:off x="1454410" y="1760506"/>
          <a:ext cx="1648835" cy="454046"/>
        </a:xfrm>
        <a:prstGeom xmlns:a="http://schemas.openxmlformats.org/drawingml/2006/main" prst="rect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0.41652</cdr:x>
      <cdr:y>0.37607</cdr:y>
    </cdr:from>
    <cdr:to>
      <cdr:x>0.48311</cdr:x>
      <cdr:y>0.44865</cdr:y>
    </cdr:to>
    <cdr:sp macro="" textlink="">
      <cdr:nvSpPr>
        <cdr:cNvPr id="13" name="Right Triangle 12">
          <a:extLst xmlns:a="http://schemas.openxmlformats.org/drawingml/2006/main">
            <a:ext uri="{FF2B5EF4-FFF2-40B4-BE49-F238E27FC236}">
              <a16:creationId xmlns:a16="http://schemas.microsoft.com/office/drawing/2014/main" id="{C716935C-58D5-4681-97BB-8CDE68F51616}"/>
            </a:ext>
          </a:extLst>
        </cdr:cNvPr>
        <cdr:cNvSpPr/>
      </cdr:nvSpPr>
      <cdr:spPr>
        <a:xfrm xmlns:a="http://schemas.openxmlformats.org/drawingml/2006/main" rot="6929916">
          <a:off x="3030466" y="2195027"/>
          <a:ext cx="428641" cy="480348"/>
        </a:xfrm>
        <a:prstGeom xmlns:a="http://schemas.openxmlformats.org/drawingml/2006/main" prst="rtTriangle">
          <a:avLst/>
        </a:prstGeom>
        <a:solidFill xmlns:a="http://schemas.openxmlformats.org/drawingml/2006/main">
          <a:srgbClr val="FFB7B7">
            <a:alpha val="1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0.36004</cdr:x>
      <cdr:y>0.37821</cdr:y>
    </cdr:from>
    <cdr:to>
      <cdr:x>0.40229</cdr:x>
      <cdr:y>0.47329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58E6B0FE-94DD-4F91-8211-A1D461188E3D}"/>
            </a:ext>
          </a:extLst>
        </cdr:cNvPr>
        <cdr:cNvCxnSpPr/>
      </cdr:nvCxnSpPr>
      <cdr:spPr>
        <a:xfrm xmlns:a="http://schemas.openxmlformats.org/drawingml/2006/main" flipV="1">
          <a:off x="2597150" y="2247900"/>
          <a:ext cx="304800" cy="565150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rgbClr val="FF0000"/>
          </a:solidFill>
          <a:headEnd w="lg" len="med"/>
          <a:tailEnd type="triangle" w="lg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0.36268</cdr:x>
      <cdr:y>0.40491</cdr:y>
    </cdr:from>
    <cdr:to>
      <cdr:x>0.50264</cdr:x>
      <cdr:y>0.48932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2EA7A2C6-DD05-4D22-AB2B-F847CA6D47DF}"/>
            </a:ext>
          </a:extLst>
        </cdr:cNvPr>
        <cdr:cNvSpPr txBox="1"/>
      </cdr:nvSpPr>
      <cdr:spPr>
        <a:xfrm xmlns:a="http://schemas.openxmlformats.org/drawingml/2006/main">
          <a:off x="2616200" y="2406650"/>
          <a:ext cx="1009644" cy="50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>
              <a:solidFill>
                <a:srgbClr val="FF0000"/>
              </a:solidFill>
            </a:rPr>
            <a:t>rational</a:t>
          </a:r>
          <a:r>
            <a:rPr lang="en-GB" sz="1200" b="1" baseline="0">
              <a:solidFill>
                <a:srgbClr val="FF0000"/>
              </a:solidFill>
            </a:rPr>
            <a:t> c</a:t>
          </a:r>
          <a:r>
            <a:rPr lang="en-GB" sz="1200" b="1">
              <a:solidFill>
                <a:srgbClr val="FF0000"/>
              </a:solidFill>
            </a:rPr>
            <a:t>onfidence?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0.00732</cdr:x>
      <cdr:y>0.009</cdr:y>
    </cdr:from>
    <cdr:to>
      <cdr:x>0.09237</cdr:x>
      <cdr:y>0.09905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11B508-6141-4DA6-8A6C-AC58A656BB6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0.00789</cdr:y>
    </cdr:from>
    <cdr:to>
      <cdr:x>0.08704</cdr:x>
      <cdr:y>0.08674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75673A-3039-4F0B-A8CD-72653B14BF33}"/>
            </a:ext>
          </a:extLst>
        </cdr:cNvPr>
        <cdr:cNvSpPr txBox="1"/>
      </cdr:nvSpPr>
      <cdr:spPr>
        <a:xfrm xmlns:a="http://schemas.openxmlformats.org/drawingml/2006/main">
          <a:off x="51440" y="48523"/>
          <a:ext cx="701035" cy="484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F2</a:t>
          </a:r>
          <a:r>
            <a:rPr lang="en-GB" sz="1400" b="1"/>
            <a:t>yx</a:t>
          </a:r>
        </a:p>
      </cdr:txBody>
    </cdr:sp>
  </cdr:relSizeAnchor>
  <cdr:relSizeAnchor xmlns:cdr="http://schemas.openxmlformats.org/drawingml/2006/chartDrawing">
    <cdr:from>
      <cdr:x>0.03709</cdr:x>
      <cdr:y>0.53846</cdr:y>
    </cdr:from>
    <cdr:to>
      <cdr:x>0.19721</cdr:x>
      <cdr:y>0.67785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39F2A7A-D092-4373-8F1B-1A19686EBCE2}"/>
            </a:ext>
          </a:extLst>
        </cdr:cNvPr>
        <cdr:cNvSpPr txBox="1"/>
      </cdr:nvSpPr>
      <cdr:spPr>
        <a:xfrm xmlns:a="http://schemas.openxmlformats.org/drawingml/2006/main">
          <a:off x="320676" y="3311526"/>
          <a:ext cx="13843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Pink</a:t>
          </a:r>
          <a:r>
            <a:rPr lang="en-US" sz="1100" baseline="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 series = similar to blue, but with less existential / emotive question </a:t>
          </a:r>
          <a:endParaRPr lang="en-GB" sz="1100">
            <a:solidFill>
              <a:srgbClr val="FFB7FF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0.43843</cdr:x>
      <cdr:y>0.10229</cdr:y>
    </cdr:from>
    <cdr:to>
      <cdr:x>0.72834</cdr:x>
      <cdr:y>0.28929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21E6867-8E64-4760-868C-C304F4B29400}"/>
            </a:ext>
          </a:extLst>
        </cdr:cNvPr>
        <cdr:cNvSpPr txBox="1"/>
      </cdr:nvSpPr>
      <cdr:spPr>
        <a:xfrm xmlns:a="http://schemas.openxmlformats.org/drawingml/2006/main">
          <a:off x="4273487" y="752169"/>
          <a:ext cx="2825813" cy="1375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'Allied' belief in</a:t>
          </a:r>
        </a:p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0.64951</cdr:x>
      <cdr:y>0.7195</cdr:y>
    </cdr:from>
    <cdr:to>
      <cdr:x>0.93681</cdr:x>
      <cdr:y>0.8883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70AC6C6-F37A-4420-B392-B2718473C7C9}"/>
            </a:ext>
          </a:extLst>
        </cdr:cNvPr>
        <cdr:cNvSpPr txBox="1"/>
      </cdr:nvSpPr>
      <cdr:spPr>
        <a:xfrm xmlns:a="http://schemas.openxmlformats.org/drawingml/2006/main">
          <a:off x="6330936" y="5222167"/>
          <a:ext cx="2800385" cy="1225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3200" b="1">
              <a:solidFill>
                <a:schemeClr val="accent2"/>
              </a:solidFill>
            </a:rPr>
            <a:t>'Core' belief in 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0.14658</cdr:x>
      <cdr:y>0.65351</cdr:y>
    </cdr:from>
    <cdr:to>
      <cdr:x>0.33029</cdr:x>
      <cdr:y>0.72267</cdr:y>
    </cdr:to>
    <cdr:sp macro="" textlink="">
      <cdr:nvSpPr>
        <cdr:cNvPr id="5" name="TextBox 32">
          <a:extLst xmlns:a="http://schemas.openxmlformats.org/drawingml/2006/main">
            <a:ext uri="{FF2B5EF4-FFF2-40B4-BE49-F238E27FC236}">
              <a16:creationId xmlns:a16="http://schemas.microsoft.com/office/drawing/2014/main" id="{06FC2831-A9FB-4C0E-AE37-7073AFEB4A33}"/>
            </a:ext>
          </a:extLst>
        </cdr:cNvPr>
        <cdr:cNvSpPr txBox="1"/>
      </cdr:nvSpPr>
      <cdr:spPr>
        <a:xfrm xmlns:a="http://schemas.openxmlformats.org/drawingml/2006/main">
          <a:off x="1428780" y="4734878"/>
          <a:ext cx="1790668" cy="50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600" i="0" baseline="0">
              <a:solidFill>
                <a:schemeClr val="accent6">
                  <a:lumMod val="75000"/>
                </a:schemeClr>
              </a:solidFill>
            </a:rPr>
            <a:t>XR Presence </a:t>
          </a:r>
          <a:r>
            <a:rPr lang="en-GB" sz="1600" baseline="0">
              <a:solidFill>
                <a:schemeClr val="accent6">
                  <a:lumMod val="75000"/>
                </a:schemeClr>
              </a:solidFill>
            </a:rPr>
            <a:t>Tier 3 </a:t>
          </a:r>
          <a:r>
            <a:rPr lang="en-GB" sz="1200" baseline="0">
              <a:solidFill>
                <a:schemeClr val="accent6">
                  <a:lumMod val="75000"/>
                </a:schemeClr>
              </a:solidFill>
            </a:rPr>
            <a:t>(highest)</a:t>
          </a:r>
          <a:endParaRPr lang="en-GB" sz="12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0.32052</cdr:x>
      <cdr:y>0.52323</cdr:y>
    </cdr:from>
    <cdr:to>
      <cdr:x>0.45863</cdr:x>
      <cdr:y>0.61305</cdr:y>
    </cdr:to>
    <cdr:sp macro="" textlink="">
      <cdr:nvSpPr>
        <cdr:cNvPr id="6" name="TextBox 32">
          <a:extLst xmlns:a="http://schemas.openxmlformats.org/drawingml/2006/main">
            <a:ext uri="{FF2B5EF4-FFF2-40B4-BE49-F238E27FC236}">
              <a16:creationId xmlns:a16="http://schemas.microsoft.com/office/drawing/2014/main" id="{804EED80-9784-4A60-9ABF-514ECC8DE117}"/>
            </a:ext>
          </a:extLst>
        </cdr:cNvPr>
        <cdr:cNvSpPr txBox="1"/>
      </cdr:nvSpPr>
      <cdr:spPr>
        <a:xfrm xmlns:a="http://schemas.openxmlformats.org/drawingml/2006/main">
          <a:off x="3124194" y="3790950"/>
          <a:ext cx="1346192" cy="650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600" i="0" baseline="0">
              <a:solidFill>
                <a:schemeClr val="accent6"/>
              </a:solidFill>
            </a:rPr>
            <a:t>XR</a:t>
          </a:r>
          <a:r>
            <a:rPr lang="en-GB" sz="1200" i="0" baseline="0">
              <a:solidFill>
                <a:schemeClr val="accent6"/>
              </a:solidFill>
            </a:rPr>
            <a:t> </a:t>
          </a:r>
          <a:r>
            <a:rPr lang="en-GB" sz="1600" i="0" baseline="0">
              <a:solidFill>
                <a:schemeClr val="accent6"/>
              </a:solidFill>
            </a:rPr>
            <a:t>Presence </a:t>
          </a:r>
        </a:p>
        <a:p xmlns:a="http://schemas.openxmlformats.org/drawingml/2006/main">
          <a:pPr algn="r"/>
          <a:r>
            <a:rPr lang="en-GB" sz="1600" baseline="0">
              <a:solidFill>
                <a:schemeClr val="accent6"/>
              </a:solidFill>
            </a:rPr>
            <a:t>Tier 2</a:t>
          </a:r>
          <a:endParaRPr lang="en-GB" sz="16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0.22671</cdr:x>
      <cdr:y>0.59191</cdr:y>
    </cdr:from>
    <cdr:to>
      <cdr:x>0.39088</cdr:x>
      <cdr:y>0.97625</cdr:y>
    </cdr:to>
    <cdr:sp macro="" textlink="">
      <cdr:nvSpPr>
        <cdr:cNvPr id="4" name="Arc 3">
          <a:extLst xmlns:a="http://schemas.openxmlformats.org/drawingml/2006/main">
            <a:ext uri="{FF2B5EF4-FFF2-40B4-BE49-F238E27FC236}">
              <a16:creationId xmlns:a16="http://schemas.microsoft.com/office/drawing/2014/main" id="{85EFA18A-E247-4A07-99F1-F77B7BBD3344}"/>
            </a:ext>
          </a:extLst>
        </cdr:cNvPr>
        <cdr:cNvSpPr/>
      </cdr:nvSpPr>
      <cdr:spPr>
        <a:xfrm xmlns:a="http://schemas.openxmlformats.org/drawingml/2006/main">
          <a:off x="2209801" y="4273550"/>
          <a:ext cx="1600200" cy="2774951"/>
        </a:xfrm>
        <a:prstGeom xmlns:a="http://schemas.openxmlformats.org/drawingml/2006/main" prst="arc">
          <a:avLst>
            <a:gd name="adj1" fmla="val 16426703"/>
            <a:gd name="adj2" fmla="val 3949011"/>
          </a:avLst>
        </a:prstGeom>
        <a:ln xmlns:a="http://schemas.openxmlformats.org/drawingml/2006/main" w="31750">
          <a:solidFill>
            <a:schemeClr val="accent6">
              <a:lumMod val="75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0.05473</cdr:x>
      <cdr:y>0.87825</cdr:y>
    </cdr:from>
    <cdr:to>
      <cdr:x>0.17785</cdr:x>
      <cdr:y>0.93894</cdr:y>
    </cdr:to>
    <cdr:sp macro="" textlink="">
      <cdr:nvSpPr>
        <cdr:cNvPr id="7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33479" y="6458002"/>
          <a:ext cx="1200081" cy="446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High Activist</a:t>
          </a:r>
        </a:p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0.59218</cdr:x>
      <cdr:y>0.60104</cdr:y>
    </cdr:from>
    <cdr:to>
      <cdr:x>0.74463</cdr:x>
      <cdr:y>0.68826</cdr:y>
    </cdr:to>
    <cdr:sp macro="" textlink="">
      <cdr:nvSpPr>
        <cdr:cNvPr id="9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772150" y="4419600"/>
          <a:ext cx="1485900" cy="641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Number = Nation Rank: </a:t>
          </a:r>
          <a:r>
            <a:rPr lang="en-GB" sz="1000" b="0" i="0" u="sng" baseline="0">
              <a:solidFill>
                <a:sysClr val="windowText" lastClr="000000"/>
              </a:solidFill>
            </a:rPr>
            <a:t>Weekly</a:t>
          </a:r>
          <a:r>
            <a:rPr lang="en-GB" sz="1000" b="0" i="0" baseline="0">
              <a:solidFill>
                <a:sysClr val="windowText" lastClr="000000"/>
              </a:solidFill>
            </a:rPr>
            <a:t> Children's Strike for Climate / Population</a:t>
          </a:r>
        </a:p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1 = high (top 10 listed)</a:t>
          </a:r>
          <a:endParaRPr lang="en-GB" sz="1000" b="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0.49577</cdr:x>
      <cdr:y>0.66667</cdr:y>
    </cdr:from>
    <cdr:to>
      <cdr:x>0.59283</cdr:x>
      <cdr:y>0.66926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F4A94EE9-0B81-4F3C-982D-C772D4F79AFB}"/>
            </a:ext>
          </a:extLst>
        </cdr:cNvPr>
        <cdr:cNvCxnSpPr/>
      </cdr:nvCxnSpPr>
      <cdr:spPr>
        <a:xfrm xmlns:a="http://schemas.openxmlformats.org/drawingml/2006/main" flipH="1" flipV="1">
          <a:off x="4832350" y="4902200"/>
          <a:ext cx="946150" cy="190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0.0469</cdr:x>
      <cdr:y>0.40295</cdr:y>
    </cdr:from>
    <cdr:to>
      <cdr:x>0.32443</cdr:x>
      <cdr:y>0.55136</cdr:y>
    </cdr:to>
    <cdr:sp macro="" textlink="">
      <cdr:nvSpPr>
        <cdr:cNvPr id="8" name="TextBox 32">
          <a:extLst xmlns:a="http://schemas.openxmlformats.org/drawingml/2006/main">
            <a:ext uri="{FF2B5EF4-FFF2-40B4-BE49-F238E27FC236}">
              <a16:creationId xmlns:a16="http://schemas.microsoft.com/office/drawing/2014/main" id="{3C4E8B20-B44A-4A21-B685-EFA756E48472}"/>
            </a:ext>
          </a:extLst>
        </cdr:cNvPr>
        <cdr:cNvSpPr txBox="1"/>
      </cdr:nvSpPr>
      <cdr:spPr>
        <a:xfrm xmlns:a="http://schemas.openxmlformats.org/drawingml/2006/main">
          <a:off x="457146" y="2914410"/>
          <a:ext cx="2705154" cy="10733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i="0" baseline="0">
              <a:solidFill>
                <a:srgbClr val="7030A0"/>
              </a:solidFill>
            </a:rPr>
            <a:t>Attitudes per nation regarding the importance of climate change issues, as represented by all of the different trends on this chart, are dominated by cultural not rational responses.  </a:t>
          </a:r>
          <a:endParaRPr lang="en-GB" sz="12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0.40716</cdr:x>
      <cdr:y>0.33476</cdr:y>
    </cdr:from>
    <cdr:to>
      <cdr:x>0.54658</cdr:x>
      <cdr:y>0.40816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35EE91F7-0DE3-4DBE-8C88-E41AE8C2DDD2}"/>
            </a:ext>
          </a:extLst>
        </cdr:cNvPr>
        <cdr:cNvSpPr txBox="1"/>
      </cdr:nvSpPr>
      <cdr:spPr>
        <a:xfrm xmlns:a="http://schemas.openxmlformats.org/drawingml/2006/main">
          <a:off x="3968705" y="2425470"/>
          <a:ext cx="1358961" cy="5318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Reduced younger person relgiosity, and especially in Spain</a:t>
          </a:r>
        </a:p>
      </cdr:txBody>
    </cdr:sp>
  </cdr:relSizeAnchor>
  <cdr:relSizeAnchor xmlns:cdr="http://schemas.openxmlformats.org/drawingml/2006/chartDrawing">
    <cdr:from>
      <cdr:x>0.42606</cdr:x>
      <cdr:y>0.40929</cdr:y>
    </cdr:from>
    <cdr:to>
      <cdr:x>0.49446</cdr:x>
      <cdr:y>0.59499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F71BF455-F420-4D38-9372-27C574CEF8E3}"/>
            </a:ext>
          </a:extLst>
        </cdr:cNvPr>
        <cdr:cNvCxnSpPr/>
      </cdr:nvCxnSpPr>
      <cdr:spPr>
        <a:xfrm xmlns:a="http://schemas.openxmlformats.org/drawingml/2006/main">
          <a:off x="4152900" y="2965450"/>
          <a:ext cx="666725" cy="134546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0.54072</cdr:x>
      <cdr:y>0.19344</cdr:y>
    </cdr:from>
    <cdr:to>
      <cdr:x>0.66254</cdr:x>
      <cdr:y>0.25389</cdr:y>
    </cdr:to>
    <cdr:sp macro="" textlink="">
      <cdr:nvSpPr>
        <cdr:cNvPr id="13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270500" y="1422400"/>
          <a:ext cx="1187450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+ Core belief in agreement</a:t>
          </a:r>
        </a:p>
      </cdr:txBody>
    </cdr:sp>
  </cdr:relSizeAnchor>
  <cdr:relSizeAnchor xmlns:cdr="http://schemas.openxmlformats.org/drawingml/2006/chartDrawing">
    <cdr:from>
      <cdr:x>0.43974</cdr:x>
      <cdr:y>0.12953</cdr:y>
    </cdr:from>
    <cdr:to>
      <cdr:x>0.72117</cdr:x>
      <cdr:y>0.25561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98EED7E1-0C16-43A1-996D-4483B7F73AA3}"/>
            </a:ext>
          </a:extLst>
        </cdr:cNvPr>
        <cdr:cNvSpPr/>
      </cdr:nvSpPr>
      <cdr:spPr>
        <a:xfrm xmlns:a="http://schemas.openxmlformats.org/drawingml/2006/main">
          <a:off x="4286256" y="940135"/>
          <a:ext cx="2743168" cy="9150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0.03844</cdr:x>
      <cdr:y>0.54514</cdr:y>
    </cdr:from>
    <cdr:to>
      <cdr:x>0.24756</cdr:x>
      <cdr:y>0.60035</cdr:y>
    </cdr:to>
    <cdr:sp macro="" textlink="">
      <cdr:nvSpPr>
        <cdr:cNvPr id="17" name="TextBox 32">
          <a:extLst xmlns:a="http://schemas.openxmlformats.org/drawingml/2006/main">
            <a:ext uri="{FF2B5EF4-FFF2-40B4-BE49-F238E27FC236}">
              <a16:creationId xmlns:a16="http://schemas.microsoft.com/office/drawing/2014/main" id="{46C98825-E1AA-4935-9278-87A1573E0F53}"/>
            </a:ext>
          </a:extLst>
        </cdr:cNvPr>
        <cdr:cNvSpPr txBox="1"/>
      </cdr:nvSpPr>
      <cdr:spPr>
        <a:xfrm xmlns:a="http://schemas.openxmlformats.org/drawingml/2006/main">
          <a:off x="374684" y="3949730"/>
          <a:ext cx="2038316" cy="400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rgbClr val="FFB7FF"/>
              </a:solidFill>
            </a:rPr>
            <a:t>Pink series = </a:t>
          </a:r>
          <a:r>
            <a:rPr lang="en-GB" sz="1000" b="0" i="1" baseline="0">
              <a:solidFill>
                <a:srgbClr val="FFB7FF"/>
              </a:solidFill>
            </a:rPr>
            <a:t>Allied belief+ </a:t>
          </a:r>
          <a:r>
            <a:rPr lang="en-GB" sz="1000" b="0" i="0" baseline="0">
              <a:solidFill>
                <a:srgbClr val="FFB7FF"/>
              </a:solidFill>
            </a:rPr>
            <a:t>with less emotive / existential question.</a:t>
          </a:r>
        </a:p>
      </cdr:txBody>
    </cdr:sp>
  </cdr:relSizeAnchor>
  <cdr:relSizeAnchor xmlns:cdr="http://schemas.openxmlformats.org/drawingml/2006/chartDrawing">
    <cdr:from>
      <cdr:x>0.65147</cdr:x>
      <cdr:y>0.71867</cdr:y>
    </cdr:from>
    <cdr:to>
      <cdr:x>0.91205</cdr:x>
      <cdr:y>0.88344</cdr:y>
    </cdr:to>
    <cdr:sp macro="" textlink="">
      <cdr:nvSpPr>
        <cdr:cNvPr id="16" name="Rectangle 15">
          <a:extLst xmlns:a="http://schemas.openxmlformats.org/drawingml/2006/main">
            <a:ext uri="{FF2B5EF4-FFF2-40B4-BE49-F238E27FC236}">
              <a16:creationId xmlns:a16="http://schemas.microsoft.com/office/drawing/2014/main" id="{CE4A61C8-24E5-4B23-8955-F5F9725280D9}"/>
            </a:ext>
          </a:extLst>
        </cdr:cNvPr>
        <cdr:cNvSpPr/>
      </cdr:nvSpPr>
      <cdr:spPr>
        <a:xfrm xmlns:a="http://schemas.openxmlformats.org/drawingml/2006/main">
          <a:off x="6350041" y="5216143"/>
          <a:ext cx="2539938" cy="119590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0.75309</cdr:x>
      <cdr:y>0.80631</cdr:y>
    </cdr:from>
    <cdr:to>
      <cdr:x>0.90293</cdr:x>
      <cdr:y>0.85101</cdr:y>
    </cdr:to>
    <cdr:sp macro="" textlink="">
      <cdr:nvSpPr>
        <cdr:cNvPr id="18" name="TextBox 32">
          <a:extLst xmlns:a="http://schemas.openxmlformats.org/drawingml/2006/main">
            <a:ext uri="{FF2B5EF4-FFF2-40B4-BE49-F238E27FC236}">
              <a16:creationId xmlns:a16="http://schemas.microsoft.com/office/drawing/2014/main" id="{EA566EE8-390F-477A-B137-D819F47C251B}"/>
            </a:ext>
          </a:extLst>
        </cdr:cNvPr>
        <cdr:cNvSpPr txBox="1"/>
      </cdr:nvSpPr>
      <cdr:spPr>
        <a:xfrm xmlns:a="http://schemas.openxmlformats.org/drawingml/2006/main">
          <a:off x="7340600" y="5842000"/>
          <a:ext cx="146050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separated via reality constraint</a:t>
          </a:r>
        </a:p>
      </cdr:txBody>
    </cdr:sp>
  </cdr:relSizeAnchor>
  <cdr:relSizeAnchor xmlns:cdr="http://schemas.openxmlformats.org/drawingml/2006/chartDrawing">
    <cdr:from>
      <cdr:x>0.78697</cdr:x>
      <cdr:y>0.51534</cdr:y>
    </cdr:from>
    <cdr:to>
      <cdr:x>0.90065</cdr:x>
      <cdr:y>0.57669</cdr:y>
    </cdr:to>
    <cdr:sp macro="" textlink="">
      <cdr:nvSpPr>
        <cdr:cNvPr id="19" name="TextBox 32">
          <a:extLst xmlns:a="http://schemas.openxmlformats.org/drawingml/2006/main">
            <a:ext uri="{FF2B5EF4-FFF2-40B4-BE49-F238E27FC236}">
              <a16:creationId xmlns:a16="http://schemas.microsoft.com/office/drawing/2014/main" id="{8BE83ED8-1048-42D8-A203-F60AD0C43D41}"/>
            </a:ext>
          </a:extLst>
        </cdr:cNvPr>
        <cdr:cNvSpPr txBox="1"/>
      </cdr:nvSpPr>
      <cdr:spPr>
        <a:xfrm xmlns:a="http://schemas.openxmlformats.org/drawingml/2006/main">
          <a:off x="7670800" y="3733800"/>
          <a:ext cx="1108075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Low Activist</a:t>
          </a:r>
        </a:p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0.78827</cdr:x>
      <cdr:y>0.42507</cdr:y>
    </cdr:from>
    <cdr:to>
      <cdr:x>0.78958</cdr:x>
      <cdr:y>0.71253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420783FB-BF7D-426F-BF45-B63BF2D76D46}"/>
            </a:ext>
          </a:extLst>
        </cdr:cNvPr>
        <cdr:cNvCxnSpPr/>
      </cdr:nvCxnSpPr>
      <cdr:spPr>
        <a:xfrm xmlns:a="http://schemas.openxmlformats.org/drawingml/2006/main">
          <a:off x="7683500" y="3079750"/>
          <a:ext cx="12700" cy="2082800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0.78697</cdr:x>
      <cdr:y>0.22086</cdr:y>
    </cdr:from>
    <cdr:to>
      <cdr:x>0.86906</cdr:x>
      <cdr:y>0.26643</cdr:y>
    </cdr:to>
    <cdr:sp macro="" textlink="">
      <cdr:nvSpPr>
        <cdr:cNvPr id="21" name="Oval 20">
          <a:extLst xmlns:a="http://schemas.openxmlformats.org/drawingml/2006/main">
            <a:ext uri="{FF2B5EF4-FFF2-40B4-BE49-F238E27FC236}">
              <a16:creationId xmlns:a16="http://schemas.microsoft.com/office/drawing/2014/main" id="{764F5C49-1FF7-48F3-9CFD-1056CAAA4B2B}"/>
            </a:ext>
          </a:extLst>
        </cdr:cNvPr>
        <cdr:cNvSpPr/>
      </cdr:nvSpPr>
      <cdr:spPr>
        <a:xfrm xmlns:a="http://schemas.openxmlformats.org/drawingml/2006/main">
          <a:off x="7670800" y="1600200"/>
          <a:ext cx="800100" cy="3302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2225">
          <a:solidFill>
            <a:schemeClr val="accent6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0.80261</cdr:x>
      <cdr:y>0.26117</cdr:y>
    </cdr:from>
    <cdr:to>
      <cdr:x>0.92443</cdr:x>
      <cdr:y>0.29448</cdr:y>
    </cdr:to>
    <cdr:sp macro="" textlink="">
      <cdr:nvSpPr>
        <cdr:cNvPr id="22" name="TextBox 43">
          <a:extLst xmlns:a="http://schemas.openxmlformats.org/drawingml/2006/main">
            <a:ext uri="{FF2B5EF4-FFF2-40B4-BE49-F238E27FC236}">
              <a16:creationId xmlns:a16="http://schemas.microsoft.com/office/drawing/2014/main" id="{18AA4D82-7331-46B7-97E3-ABA0D8098A1B}"/>
            </a:ext>
          </a:extLst>
        </cdr:cNvPr>
        <cdr:cNvSpPr txBox="1"/>
      </cdr:nvSpPr>
      <cdr:spPr>
        <a:xfrm xmlns:a="http://schemas.openxmlformats.org/drawingml/2006/main">
          <a:off x="7823200" y="1892300"/>
          <a:ext cx="1187450" cy="241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XR T2</a:t>
          </a:r>
          <a:r>
            <a:rPr lang="en-GB" sz="1200" baseline="0">
              <a:solidFill>
                <a:schemeClr val="accent6"/>
              </a:solidFill>
            </a:rPr>
            <a:t> (1 group)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0.79218</cdr:x>
      <cdr:y>0.16477</cdr:y>
    </cdr:from>
    <cdr:to>
      <cdr:x>0.82671</cdr:x>
      <cdr:y>0.2007</cdr:y>
    </cdr:to>
    <cdr:sp macro="" textlink="">
      <cdr:nvSpPr>
        <cdr:cNvPr id="23" name="TextBox 46">
          <a:extLst xmlns:a="http://schemas.openxmlformats.org/drawingml/2006/main">
            <a:ext uri="{FF2B5EF4-FFF2-40B4-BE49-F238E27FC236}">
              <a16:creationId xmlns:a16="http://schemas.microsoft.com/office/drawing/2014/main" id="{5D3F28B7-5EBC-44E4-A447-68DF9464572D}"/>
            </a:ext>
          </a:extLst>
        </cdr:cNvPr>
        <cdr:cNvSpPr txBox="1"/>
      </cdr:nvSpPr>
      <cdr:spPr>
        <a:xfrm xmlns:a="http://schemas.openxmlformats.org/drawingml/2006/main">
          <a:off x="7721600" y="1193800"/>
          <a:ext cx="336550" cy="26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0.80977</cdr:x>
      <cdr:y>0.17748</cdr:y>
    </cdr:from>
    <cdr:to>
      <cdr:x>0.86906</cdr:x>
      <cdr:y>0.20158</cdr:y>
    </cdr:to>
    <cdr:sp macro="" textlink="">
      <cdr:nvSpPr>
        <cdr:cNvPr id="24" name="TextBox 53">
          <a:extLst xmlns:a="http://schemas.openxmlformats.org/drawingml/2006/main">
            <a:ext uri="{FF2B5EF4-FFF2-40B4-BE49-F238E27FC236}">
              <a16:creationId xmlns:a16="http://schemas.microsoft.com/office/drawing/2014/main" id="{41D9DB99-B024-410D-9BDE-4C78AD27E6BB}"/>
            </a:ext>
          </a:extLst>
        </cdr:cNvPr>
        <cdr:cNvSpPr txBox="1"/>
      </cdr:nvSpPr>
      <cdr:spPr>
        <a:xfrm xmlns:a="http://schemas.openxmlformats.org/drawingml/2006/main">
          <a:off x="7893050" y="1285875"/>
          <a:ext cx="577850" cy="174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1/33 Italy</a:t>
          </a:r>
        </a:p>
      </cdr:txBody>
    </cdr:sp>
  </cdr:relSizeAnchor>
  <cdr:relSizeAnchor xmlns:cdr="http://schemas.openxmlformats.org/drawingml/2006/chartDrawing">
    <cdr:from>
      <cdr:x>0.66808</cdr:x>
      <cdr:y>0.44522</cdr:y>
    </cdr:from>
    <cdr:to>
      <cdr:x>0.70261</cdr:x>
      <cdr:y>0.48203</cdr:y>
    </cdr:to>
    <cdr:sp macro="" textlink="">
      <cdr:nvSpPr>
        <cdr:cNvPr id="25" name="TextBox 44">
          <a:extLst xmlns:a="http://schemas.openxmlformats.org/drawingml/2006/main">
            <a:ext uri="{FF2B5EF4-FFF2-40B4-BE49-F238E27FC236}">
              <a16:creationId xmlns:a16="http://schemas.microsoft.com/office/drawing/2014/main" id="{8FD0BE42-F659-4A8E-B9BD-C83A17F0975F}"/>
            </a:ext>
          </a:extLst>
        </cdr:cNvPr>
        <cdr:cNvSpPr txBox="1"/>
      </cdr:nvSpPr>
      <cdr:spPr>
        <a:xfrm xmlns:a="http://schemas.openxmlformats.org/drawingml/2006/main">
          <a:off x="6511925" y="3225800"/>
          <a:ext cx="336550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T1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0.72182</cdr:x>
      <cdr:y>0.41543</cdr:y>
    </cdr:from>
    <cdr:to>
      <cdr:x>0.75635</cdr:x>
      <cdr:y>0.44259</cdr:y>
    </cdr:to>
    <cdr:sp macro="" textlink="">
      <cdr:nvSpPr>
        <cdr:cNvPr id="26" name="TextBox 45">
          <a:extLst xmlns:a="http://schemas.openxmlformats.org/drawingml/2006/main">
            <a:ext uri="{FF2B5EF4-FFF2-40B4-BE49-F238E27FC236}">
              <a16:creationId xmlns:a16="http://schemas.microsoft.com/office/drawing/2014/main" id="{72E299BD-0DA6-48C5-BC22-D40C8AA1B908}"/>
            </a:ext>
          </a:extLst>
        </cdr:cNvPr>
        <cdr:cNvSpPr txBox="1"/>
      </cdr:nvSpPr>
      <cdr:spPr>
        <a:xfrm xmlns:a="http://schemas.openxmlformats.org/drawingml/2006/main">
          <a:off x="7035800" y="3009900"/>
          <a:ext cx="336550" cy="196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0.71629</cdr:x>
      <cdr:y>0.44128</cdr:y>
    </cdr:from>
    <cdr:to>
      <cdr:x>0.77362</cdr:x>
      <cdr:y>0.47371</cdr:y>
    </cdr:to>
    <cdr:sp macro="" textlink="">
      <cdr:nvSpPr>
        <cdr:cNvPr id="27" name="TextBox 51">
          <a:extLst xmlns:a="http://schemas.openxmlformats.org/drawingml/2006/main">
            <a:ext uri="{FF2B5EF4-FFF2-40B4-BE49-F238E27FC236}">
              <a16:creationId xmlns:a16="http://schemas.microsoft.com/office/drawing/2014/main" id="{503C2D42-E159-42AC-8A65-30B78345AF33}"/>
            </a:ext>
          </a:extLst>
        </cdr:cNvPr>
        <cdr:cNvSpPr txBox="1"/>
      </cdr:nvSpPr>
      <cdr:spPr>
        <a:xfrm xmlns:a="http://schemas.openxmlformats.org/drawingml/2006/main">
          <a:off x="6981825" y="3197225"/>
          <a:ext cx="558800" cy="234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1/4 Italy</a:t>
          </a:r>
        </a:p>
      </cdr:txBody>
    </cdr:sp>
  </cdr:relSizeAnchor>
  <cdr:relSizeAnchor xmlns:cdr="http://schemas.openxmlformats.org/drawingml/2006/chartDrawing">
    <cdr:from>
      <cdr:x>0.6645</cdr:x>
      <cdr:y>0.46889</cdr:y>
    </cdr:from>
    <cdr:to>
      <cdr:x>0.72573</cdr:x>
      <cdr:y>0.50307</cdr:y>
    </cdr:to>
    <cdr:sp macro="" textlink="">
      <cdr:nvSpPr>
        <cdr:cNvPr id="28" name="TextBox 52">
          <a:extLst xmlns:a="http://schemas.openxmlformats.org/drawingml/2006/main">
            <a:ext uri="{FF2B5EF4-FFF2-40B4-BE49-F238E27FC236}">
              <a16:creationId xmlns:a16="http://schemas.microsoft.com/office/drawing/2014/main" id="{AC100A42-FB1E-477F-B35C-0C6C01F0FF18}"/>
            </a:ext>
          </a:extLst>
        </cdr:cNvPr>
        <cdr:cNvSpPr txBox="1"/>
      </cdr:nvSpPr>
      <cdr:spPr>
        <a:xfrm xmlns:a="http://schemas.openxmlformats.org/drawingml/2006/main">
          <a:off x="6477000" y="3397250"/>
          <a:ext cx="596900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1/20 Italy</a:t>
          </a:r>
        </a:p>
      </cdr:txBody>
    </cdr:sp>
  </cdr:relSizeAnchor>
  <cdr:relSizeAnchor xmlns:cdr="http://schemas.openxmlformats.org/drawingml/2006/chartDrawing">
    <cdr:from>
      <cdr:x>0.80195</cdr:x>
      <cdr:y>0.91674</cdr:y>
    </cdr:from>
    <cdr:to>
      <cdr:x>0.96612</cdr:x>
      <cdr:y>0.97809</cdr:y>
    </cdr:to>
    <cdr:sp macro="" textlink="">
      <cdr:nvSpPr>
        <cdr:cNvPr id="33" name="TextBox 32">
          <a:extLst xmlns:a="http://schemas.openxmlformats.org/drawingml/2006/main">
            <a:ext uri="{FF2B5EF4-FFF2-40B4-BE49-F238E27FC236}">
              <a16:creationId xmlns:a16="http://schemas.microsoft.com/office/drawing/2014/main" id="{349F2165-DF82-46C3-A4E8-3FC0AE315D64}"/>
            </a:ext>
          </a:extLst>
        </cdr:cNvPr>
        <cdr:cNvSpPr txBox="1"/>
      </cdr:nvSpPr>
      <cdr:spPr>
        <a:xfrm xmlns:a="http://schemas.openxmlformats.org/drawingml/2006/main">
          <a:off x="7816850" y="6642100"/>
          <a:ext cx="1600200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tx1">
                  <a:lumMod val="50000"/>
                  <a:lumOff val="50000"/>
                </a:schemeClr>
              </a:solidFill>
            </a:rPr>
            <a:t>XR, Children's Strike websites, sampled 10th Jan 20</a:t>
          </a:r>
        </a:p>
      </cdr:txBody>
    </cdr:sp>
  </cdr:relSizeAnchor>
  <cdr:relSizeAnchor xmlns:cdr="http://schemas.openxmlformats.org/drawingml/2006/chartDrawing">
    <cdr:from>
      <cdr:x>0.04365</cdr:x>
      <cdr:y>0.95004</cdr:y>
    </cdr:from>
    <cdr:to>
      <cdr:x>0.16678</cdr:x>
      <cdr:y>0.98948</cdr:y>
    </cdr:to>
    <cdr:sp macro="" textlink="">
      <cdr:nvSpPr>
        <cdr:cNvPr id="34" name="TextBox 32">
          <a:extLst xmlns:a="http://schemas.openxmlformats.org/drawingml/2006/main">
            <a:ext uri="{FF2B5EF4-FFF2-40B4-BE49-F238E27FC236}">
              <a16:creationId xmlns:a16="http://schemas.microsoft.com/office/drawing/2014/main" id="{41E65144-4A07-45B6-BD8D-63E61F4FF105}"/>
            </a:ext>
          </a:extLst>
        </cdr:cNvPr>
        <cdr:cNvSpPr txBox="1"/>
      </cdr:nvSpPr>
      <cdr:spPr>
        <a:xfrm xmlns:a="http://schemas.openxmlformats.org/drawingml/2006/main">
          <a:off x="425450" y="6883400"/>
          <a:ext cx="1200150" cy="285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tx1">
                  <a:lumMod val="65000"/>
                  <a:lumOff val="35000"/>
                </a:schemeClr>
              </a:solidFill>
            </a:rPr>
            <a:t>% Religiosity ----&gt;</a:t>
          </a:r>
        </a:p>
      </cdr:txBody>
    </cdr:sp>
  </cdr:relSizeAnchor>
  <cdr:relSizeAnchor xmlns:cdr="http://schemas.openxmlformats.org/drawingml/2006/chartDrawing">
    <cdr:from>
      <cdr:x>0.28339</cdr:x>
      <cdr:y>0.53199</cdr:y>
    </cdr:from>
    <cdr:to>
      <cdr:x>0.55601</cdr:x>
      <cdr:y>0.97066</cdr:y>
    </cdr:to>
    <cdr:sp macro="" textlink="">
      <cdr:nvSpPr>
        <cdr:cNvPr id="35" name="Arc 34">
          <a:extLst xmlns:a="http://schemas.openxmlformats.org/drawingml/2006/main">
            <a:ext uri="{FF2B5EF4-FFF2-40B4-BE49-F238E27FC236}">
              <a16:creationId xmlns:a16="http://schemas.microsoft.com/office/drawing/2014/main" id="{6192191D-9801-4AE0-A6AC-F7D51ABD92D0}"/>
            </a:ext>
          </a:extLst>
        </cdr:cNvPr>
        <cdr:cNvSpPr/>
      </cdr:nvSpPr>
      <cdr:spPr>
        <a:xfrm xmlns:a="http://schemas.openxmlformats.org/drawingml/2006/main" rot="181182">
          <a:off x="2762250" y="3854450"/>
          <a:ext cx="2657319" cy="3178322"/>
        </a:xfrm>
        <a:prstGeom xmlns:a="http://schemas.openxmlformats.org/drawingml/2006/main" prst="arc">
          <a:avLst>
            <a:gd name="adj1" fmla="val 16032522"/>
            <a:gd name="adj2" fmla="val 3386138"/>
          </a:avLst>
        </a:prstGeom>
        <a:ln xmlns:a="http://schemas.openxmlformats.org/drawingml/2006/main" w="31750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0.03974</cdr:x>
      <cdr:y>0.08589</cdr:y>
    </cdr:from>
    <cdr:to>
      <cdr:x>0.36743</cdr:x>
      <cdr:y>0.40403</cdr:y>
    </cdr:to>
    <cdr:sp macro="" textlink="">
      <cdr:nvSpPr>
        <cdr:cNvPr id="36" name="TextBox 41">
          <a:extLst xmlns:a="http://schemas.openxmlformats.org/drawingml/2006/main">
            <a:ext uri="{FF2B5EF4-FFF2-40B4-BE49-F238E27FC236}">
              <a16:creationId xmlns:a16="http://schemas.microsoft.com/office/drawing/2014/main" id="{39F5C4D0-5CC9-4F5A-9F68-3495CBB04BB4}"/>
            </a:ext>
          </a:extLst>
        </cdr:cNvPr>
        <cdr:cNvSpPr txBox="1"/>
      </cdr:nvSpPr>
      <cdr:spPr>
        <a:xfrm xmlns:a="http://schemas.openxmlformats.org/drawingml/2006/main">
          <a:off x="387350" y="622300"/>
          <a:ext cx="3194050" cy="23050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700"/>
            <a:t>Data Points = Nations, corresponding</a:t>
          </a:r>
          <a:r>
            <a:rPr lang="en-GB" sz="1700" baseline="0"/>
            <a:t> vertically.</a:t>
          </a:r>
          <a:endParaRPr lang="en-GB" sz="1700"/>
        </a:p>
        <a:p xmlns:a="http://schemas.openxmlformats.org/drawingml/2006/main">
          <a:pPr algn="ctr"/>
          <a:endParaRPr lang="en-GB" sz="400"/>
        </a:p>
        <a:p xmlns:a="http://schemas.openxmlformats.org/drawingml/2006/main">
          <a:pPr algn="ctr"/>
          <a:r>
            <a:rPr lang="en-GB" sz="1700" i="1"/>
            <a:t>Allied</a:t>
          </a:r>
          <a:r>
            <a:rPr lang="en-GB" sz="1700" i="1" baseline="0"/>
            <a:t> belief </a:t>
          </a:r>
          <a:r>
            <a:rPr lang="en-GB" sz="1700" baseline="0"/>
            <a:t>from Climate Change concern, personal impacts: 'Great Deal'. </a:t>
          </a:r>
          <a:r>
            <a:rPr lang="en-GB" sz="1700" i="1" baseline="0"/>
            <a:t>Core belief </a:t>
          </a:r>
          <a:r>
            <a:rPr lang="en-GB" sz="1700" baseline="0"/>
            <a:t>from UN poll, est Top Priority for action on CC.</a:t>
          </a:r>
          <a:endParaRPr lang="en-GB" sz="1700"/>
        </a:p>
        <a:p xmlns:a="http://schemas.openxmlformats.org/drawingml/2006/main">
          <a:pPr algn="ctr"/>
          <a:endParaRPr lang="en-GB" sz="400"/>
        </a:p>
        <a:p xmlns:a="http://schemas.openxmlformats.org/drawingml/2006/main">
          <a:pPr algn="ctr"/>
          <a:r>
            <a:rPr lang="en-GB" sz="1600"/>
            <a:t>CCCC =</a:t>
          </a:r>
          <a:r>
            <a:rPr lang="en-GB" sz="1600" baseline="0"/>
            <a:t> Catastrophic Climate Change Culture. XR = Extinction Rebellion.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0.07231</cdr:x>
      <cdr:y>0.0631</cdr:y>
    </cdr:to>
    <cdr:sp macro="" textlink="">
      <cdr:nvSpPr>
        <cdr:cNvPr id="37" name="TextBox 32">
          <a:extLst xmlns:a="http://schemas.openxmlformats.org/drawingml/2006/main">
            <a:ext uri="{FF2B5EF4-FFF2-40B4-BE49-F238E27FC236}">
              <a16:creationId xmlns:a16="http://schemas.microsoft.com/office/drawing/2014/main" id="{053F3E69-FFA4-4333-8AD4-958BC4A123D3}"/>
            </a:ext>
          </a:extLst>
        </cdr:cNvPr>
        <cdr:cNvSpPr txBox="1"/>
      </cdr:nvSpPr>
      <cdr:spPr>
        <a:xfrm xmlns:a="http://schemas.openxmlformats.org/drawingml/2006/main">
          <a:off x="0" y="0"/>
          <a:ext cx="704850" cy="457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accent1"/>
              </a:solidFill>
            </a:rPr>
            <a:t>% CC Concern</a:t>
          </a:r>
        </a:p>
      </cdr:txBody>
    </cdr:sp>
  </cdr:relSizeAnchor>
  <cdr:relSizeAnchor xmlns:cdr="http://schemas.openxmlformats.org/drawingml/2006/chartDrawing">
    <cdr:from>
      <cdr:x>0.90554</cdr:x>
      <cdr:y>0.01227</cdr:y>
    </cdr:from>
    <cdr:to>
      <cdr:x>1</cdr:x>
      <cdr:y>0.078</cdr:y>
    </cdr:to>
    <cdr:sp macro="" textlink="">
      <cdr:nvSpPr>
        <cdr:cNvPr id="38" name="TextBox 32">
          <a:extLst xmlns:a="http://schemas.openxmlformats.org/drawingml/2006/main">
            <a:ext uri="{FF2B5EF4-FFF2-40B4-BE49-F238E27FC236}">
              <a16:creationId xmlns:a16="http://schemas.microsoft.com/office/drawing/2014/main" id="{2CAC9BDA-372D-48C3-95DF-4DC4938EDBC2}"/>
            </a:ext>
          </a:extLst>
        </cdr:cNvPr>
        <cdr:cNvSpPr txBox="1"/>
      </cdr:nvSpPr>
      <cdr:spPr>
        <a:xfrm xmlns:a="http://schemas.openxmlformats.org/drawingml/2006/main">
          <a:off x="8826500" y="88901"/>
          <a:ext cx="920750" cy="47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accent2"/>
              </a:solidFill>
            </a:rPr>
            <a:t>% Est Top Priority for Action on CC</a:t>
          </a:r>
        </a:p>
      </cdr:txBody>
    </cdr:sp>
  </cdr:relSizeAnchor>
  <cdr:relSizeAnchor xmlns:cdr="http://schemas.openxmlformats.org/drawingml/2006/chartDrawing">
    <cdr:from>
      <cdr:x>0.11335</cdr:x>
      <cdr:y>0.82472</cdr:y>
    </cdr:from>
    <cdr:to>
      <cdr:x>0.11401</cdr:x>
      <cdr:y>0.87555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52FD207E-A9ED-4862-8105-DE29FE41F477}"/>
            </a:ext>
          </a:extLst>
        </cdr:cNvPr>
        <cdr:cNvCxnSpPr/>
      </cdr:nvCxnSpPr>
      <cdr:spPr>
        <a:xfrm xmlns:a="http://schemas.openxmlformats.org/drawingml/2006/main">
          <a:off x="1104856" y="5985859"/>
          <a:ext cx="6433" cy="368927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0.06384</cdr:x>
      <cdr:y>0.00263</cdr:y>
    </cdr:from>
    <cdr:to>
      <cdr:x>0.1342</cdr:x>
      <cdr:y>0.06573</cdr:y>
    </cdr:to>
    <cdr:sp macro="" textlink="">
      <cdr:nvSpPr>
        <cdr:cNvPr id="40" name="TextBox 32">
          <a:extLst xmlns:a="http://schemas.openxmlformats.org/drawingml/2006/main">
            <a:ext uri="{FF2B5EF4-FFF2-40B4-BE49-F238E27FC236}">
              <a16:creationId xmlns:a16="http://schemas.microsoft.com/office/drawing/2014/main" id="{14EF1433-C3C1-4BC1-BCEB-6CCAA42773DE}"/>
            </a:ext>
          </a:extLst>
        </cdr:cNvPr>
        <cdr:cNvSpPr txBox="1"/>
      </cdr:nvSpPr>
      <cdr:spPr>
        <a:xfrm xmlns:a="http://schemas.openxmlformats.org/drawingml/2006/main">
          <a:off x="622300" y="19050"/>
          <a:ext cx="685800" cy="457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1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0.19218</cdr:x>
      <cdr:y>0.39702</cdr:y>
    </cdr:from>
    <cdr:to>
      <cdr:x>0.80717</cdr:x>
      <cdr:y>0.74759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2D3DBF98-C8F2-4A5E-8BF2-976860A33A34}"/>
            </a:ext>
          </a:extLst>
        </cdr:cNvPr>
        <cdr:cNvCxnSpPr/>
      </cdr:nvCxnSpPr>
      <cdr:spPr>
        <a:xfrm xmlns:a="http://schemas.openxmlformats.org/drawingml/2006/main">
          <a:off x="1873250" y="2876550"/>
          <a:ext cx="5994400" cy="2540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>
              <a:alpha val="4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0.02801</cdr:x>
      <cdr:y>0.62226</cdr:y>
    </cdr:from>
    <cdr:to>
      <cdr:x>0.16678</cdr:x>
      <cdr:y>0.74847</cdr:y>
    </cdr:to>
    <cdr:sp macro="" textlink="">
      <cdr:nvSpPr>
        <cdr:cNvPr id="43" name="TextBox 32">
          <a:extLst xmlns:a="http://schemas.openxmlformats.org/drawingml/2006/main">
            <a:ext uri="{FF2B5EF4-FFF2-40B4-BE49-F238E27FC236}">
              <a16:creationId xmlns:a16="http://schemas.microsoft.com/office/drawing/2014/main" id="{5B519E9D-9E89-45AB-8B0F-6C2A4CAAC55A}"/>
            </a:ext>
          </a:extLst>
        </cdr:cNvPr>
        <cdr:cNvSpPr txBox="1"/>
      </cdr:nvSpPr>
      <cdr:spPr>
        <a:xfrm xmlns:a="http://schemas.openxmlformats.org/drawingml/2006/main">
          <a:off x="273020" y="4516394"/>
          <a:ext cx="1352626" cy="91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Pale Orange = UN Climate Action Vote Share. Est Core Belief = this divided by 6 (number of chosen issues out of 17).</a:t>
          </a:r>
        </a:p>
      </cdr:txBody>
    </cdr:sp>
  </cdr:relSizeAnchor>
  <cdr:relSizeAnchor xmlns:cdr="http://schemas.openxmlformats.org/drawingml/2006/chartDrawing">
    <cdr:from>
      <cdr:x>0.67427</cdr:x>
      <cdr:y>0.72042</cdr:y>
    </cdr:from>
    <cdr:to>
      <cdr:x>0.77199</cdr:x>
      <cdr:y>0.75285</cdr:y>
    </cdr:to>
    <cdr:sp macro="" textlink="">
      <cdr:nvSpPr>
        <cdr:cNvPr id="44" name="TextBox 32">
          <a:extLst xmlns:a="http://schemas.openxmlformats.org/drawingml/2006/main">
            <a:ext uri="{FF2B5EF4-FFF2-40B4-BE49-F238E27FC236}">
              <a16:creationId xmlns:a16="http://schemas.microsoft.com/office/drawing/2014/main" id="{A55F5161-7204-44C4-B01A-9A2BAC8335D8}"/>
            </a:ext>
          </a:extLst>
        </cdr:cNvPr>
        <cdr:cNvSpPr txBox="1"/>
      </cdr:nvSpPr>
      <cdr:spPr>
        <a:xfrm xmlns:a="http://schemas.openxmlformats.org/drawingml/2006/main">
          <a:off x="6572251" y="5219700"/>
          <a:ext cx="952500" cy="234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chemeClr val="accent2"/>
              </a:solidFill>
            </a:rPr>
            <a:t>estimated</a:t>
          </a:r>
        </a:p>
      </cdr:txBody>
    </cdr:sp>
  </cdr:relSizeAnchor>
  <cdr:relSizeAnchor xmlns:cdr="http://schemas.openxmlformats.org/drawingml/2006/chartDrawing">
    <cdr:from>
      <cdr:x>0.21759</cdr:x>
      <cdr:y>0.95005</cdr:y>
    </cdr:from>
    <cdr:to>
      <cdr:x>0.38762</cdr:x>
      <cdr:y>0.99036</cdr:y>
    </cdr:to>
    <cdr:sp macro="" textlink="">
      <cdr:nvSpPr>
        <cdr:cNvPr id="41" name="TextBox 32">
          <a:extLst xmlns:a="http://schemas.openxmlformats.org/drawingml/2006/main">
            <a:ext uri="{FF2B5EF4-FFF2-40B4-BE49-F238E27FC236}">
              <a16:creationId xmlns:a16="http://schemas.microsoft.com/office/drawing/2014/main" id="{8908A0D4-6911-4BB5-9299-EC7668C88292}"/>
            </a:ext>
          </a:extLst>
        </cdr:cNvPr>
        <cdr:cNvSpPr txBox="1"/>
      </cdr:nvSpPr>
      <cdr:spPr>
        <a:xfrm xmlns:a="http://schemas.openxmlformats.org/drawingml/2006/main">
          <a:off x="2120900" y="6883424"/>
          <a:ext cx="1657374" cy="292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+ = actual Fully-Constrained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top priorites</a:t>
          </a:r>
        </a:p>
      </cdr:txBody>
    </cdr:sp>
  </cdr:relSizeAnchor>
  <cdr:relSizeAnchor xmlns:cdr="http://schemas.openxmlformats.org/drawingml/2006/chartDrawing">
    <cdr:from>
      <cdr:x>0.4886</cdr:x>
      <cdr:y>0.67134</cdr:y>
    </cdr:from>
    <cdr:to>
      <cdr:x>0.59283</cdr:x>
      <cdr:y>0.77125</cdr:y>
    </cdr:to>
    <cdr:cxnSp macro="">
      <cdr:nvCxnSpPr>
        <cdr:cNvPr id="42" name="Straight Arrow Connector 41">
          <a:extLst xmlns:a="http://schemas.openxmlformats.org/drawingml/2006/main">
            <a:ext uri="{FF2B5EF4-FFF2-40B4-BE49-F238E27FC236}">
              <a16:creationId xmlns:a16="http://schemas.microsoft.com/office/drawing/2014/main" id="{692CAAC0-295E-4FB5-AEA0-A99D9BA543CB}"/>
            </a:ext>
          </a:extLst>
        </cdr:cNvPr>
        <cdr:cNvCxnSpPr/>
      </cdr:nvCxnSpPr>
      <cdr:spPr>
        <a:xfrm xmlns:a="http://schemas.openxmlformats.org/drawingml/2006/main" flipH="1">
          <a:off x="4762500" y="4864100"/>
          <a:ext cx="1016000" cy="7239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0.31155</cdr:x>
      <cdr:y>0.47888</cdr:y>
    </cdr:from>
    <cdr:to>
      <cdr:x>0.43941</cdr:x>
      <cdr:y>0.52183</cdr:y>
    </cdr:to>
    <cdr:sp macro="" textlink="">
      <cdr:nvSpPr>
        <cdr:cNvPr id="45" name="TextBox 32">
          <a:extLst xmlns:a="http://schemas.openxmlformats.org/drawingml/2006/main">
            <a:ext uri="{FF2B5EF4-FFF2-40B4-BE49-F238E27FC236}">
              <a16:creationId xmlns:a16="http://schemas.microsoft.com/office/drawing/2014/main" id="{5615ACBB-BE05-47A8-B270-693A6B98FCA8}"/>
            </a:ext>
          </a:extLst>
        </cdr:cNvPr>
        <cdr:cNvSpPr txBox="1"/>
      </cdr:nvSpPr>
      <cdr:spPr>
        <a:xfrm xmlns:a="http://schemas.openxmlformats.org/drawingml/2006/main" rot="1325223">
          <a:off x="3036776" y="3469631"/>
          <a:ext cx="1246297" cy="311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Weakly-Constrained</a:t>
          </a:r>
        </a:p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0.54283</cdr:x>
      <cdr:y>0.80145</cdr:y>
    </cdr:from>
    <cdr:to>
      <cdr:x>0.66521</cdr:x>
      <cdr:y>0.85492</cdr:y>
    </cdr:to>
    <cdr:sp macro="" textlink="">
      <cdr:nvSpPr>
        <cdr:cNvPr id="46" name="TextBox 32">
          <a:extLst xmlns:a="http://schemas.openxmlformats.org/drawingml/2006/main">
            <a:ext uri="{FF2B5EF4-FFF2-40B4-BE49-F238E27FC236}">
              <a16:creationId xmlns:a16="http://schemas.microsoft.com/office/drawing/2014/main" id="{1BC16175-5DCE-46E3-81A8-F0AA91904B82}"/>
            </a:ext>
          </a:extLst>
        </cdr:cNvPr>
        <cdr:cNvSpPr txBox="1"/>
      </cdr:nvSpPr>
      <cdr:spPr>
        <a:xfrm xmlns:a="http://schemas.openxmlformats.org/drawingml/2006/main" rot="536144">
          <a:off x="5291144" y="5816999"/>
          <a:ext cx="1192868" cy="388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Strongly-Constrained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0.03648</cdr:x>
      <cdr:y>0.7502</cdr:y>
    </cdr:from>
    <cdr:to>
      <cdr:x>0.15179</cdr:x>
      <cdr:y>0.83259</cdr:y>
    </cdr:to>
    <cdr:sp macro="" textlink="">
      <cdr:nvSpPr>
        <cdr:cNvPr id="47" name="TextBox 32">
          <a:extLst xmlns:a="http://schemas.openxmlformats.org/drawingml/2006/main">
            <a:ext uri="{FF2B5EF4-FFF2-40B4-BE49-F238E27FC236}">
              <a16:creationId xmlns:a16="http://schemas.microsoft.com/office/drawing/2014/main" id="{5EDA4B74-1D3D-4E47-8D82-E093A8CB0E34}"/>
            </a:ext>
          </a:extLst>
        </cdr:cNvPr>
        <cdr:cNvSpPr txBox="1"/>
      </cdr:nvSpPr>
      <cdr:spPr>
        <a:xfrm xmlns:a="http://schemas.openxmlformats.org/drawingml/2006/main">
          <a:off x="355600" y="5445020"/>
          <a:ext cx="1123950" cy="597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b="0" i="0" baseline="0">
              <a:solidFill>
                <a:srgbClr val="FF6D6D"/>
              </a:solidFill>
            </a:rPr>
            <a:t>Red = YouGov + Euro-barometer CC as 1st of world threats.</a:t>
          </a:r>
        </a:p>
      </cdr:txBody>
    </cdr:sp>
  </cdr:relSizeAnchor>
  <cdr:relSizeAnchor xmlns:cdr="http://schemas.openxmlformats.org/drawingml/2006/chartDrawing">
    <cdr:from>
      <cdr:x>0.80261</cdr:x>
      <cdr:y>0.85039</cdr:y>
    </cdr:from>
    <cdr:to>
      <cdr:x>0.86124</cdr:x>
      <cdr:y>0.89151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90AD346A-F9F8-4E0B-BD02-91CCF0BEDC35}"/>
            </a:ext>
          </a:extLst>
        </cdr:cNvPr>
        <cdr:cNvSpPr txBox="1"/>
      </cdr:nvSpPr>
      <cdr:spPr>
        <a:xfrm xmlns:a="http://schemas.openxmlformats.org/drawingml/2006/main">
          <a:off x="7823200" y="6172201"/>
          <a:ext cx="571500" cy="298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bg1">
                  <a:lumMod val="50000"/>
                </a:schemeClr>
              </a:solidFill>
            </a:rPr>
            <a:t>original: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0.86757</cdr:x>
      <cdr:y>0.84529</cdr:y>
    </cdr:from>
    <cdr:to>
      <cdr:x>0.94183</cdr:x>
      <cdr:y>0.87753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1EE711-FDAC-4D5B-A462-826AE5B2578C}"/>
            </a:ext>
          </a:extLst>
        </cdr:cNvPr>
        <cdr:cNvSpPr txBox="1"/>
      </cdr:nvSpPr>
      <cdr:spPr>
        <a:xfrm xmlns:a="http://schemas.openxmlformats.org/drawingml/2006/main">
          <a:off x="8902700" y="6749744"/>
          <a:ext cx="762001" cy="257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r = -0.731</a:t>
          </a:r>
        </a:p>
      </cdr:txBody>
    </cdr:sp>
  </cdr:relSizeAnchor>
  <cdr:relSizeAnchor xmlns:cdr="http://schemas.openxmlformats.org/drawingml/2006/chartDrawing">
    <cdr:from>
      <cdr:x>0.01238</cdr:x>
      <cdr:y>0.00636</cdr:y>
    </cdr:from>
    <cdr:to>
      <cdr:x>0.0854</cdr:x>
      <cdr:y>0.05845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127000" y="50800"/>
          <a:ext cx="749300" cy="415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F4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0.53899</cdr:x>
      <cdr:y>0.14791</cdr:y>
    </cdr:from>
    <cdr:to>
      <cdr:x>0.81312</cdr:x>
      <cdr:y>0.19404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DAB4EEF-E392-4B7B-A5A7-8F191DBF3BC9}"/>
            </a:ext>
          </a:extLst>
        </cdr:cNvPr>
        <cdr:cNvSpPr txBox="1"/>
      </cdr:nvSpPr>
      <cdr:spPr>
        <a:xfrm xmlns:a="http://schemas.openxmlformats.org/drawingml/2006/main">
          <a:off x="5530850" y="1181100"/>
          <a:ext cx="281305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 </a:t>
          </a:r>
          <a:r>
            <a:rPr lang="en-GB" sz="1400" b="1" u="sng"/>
            <a:t>Color-coded for major</a:t>
          </a:r>
          <a:r>
            <a:rPr lang="en-GB" sz="1400" b="1" u="sng" baseline="0"/>
            <a:t> </a:t>
          </a:r>
          <a:r>
            <a:rPr lang="en-GB" sz="1400" b="1" u="sng"/>
            <a:t>regligions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0.86324</cdr:x>
      <cdr:y>0.24489</cdr:y>
    </cdr:from>
    <cdr:to>
      <cdr:x>0.9375</cdr:x>
      <cdr:y>0.27713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1EE711-FDAC-4D5B-A462-826AE5B2578C}"/>
            </a:ext>
          </a:extLst>
        </cdr:cNvPr>
        <cdr:cNvSpPr txBox="1"/>
      </cdr:nvSpPr>
      <cdr:spPr>
        <a:xfrm xmlns:a="http://schemas.openxmlformats.org/drawingml/2006/main">
          <a:off x="8858206" y="1987356"/>
          <a:ext cx="762027" cy="261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r = -0.731</a:t>
          </a:r>
        </a:p>
      </cdr:txBody>
    </cdr:sp>
  </cdr:relSizeAnchor>
  <cdr:relSizeAnchor xmlns:cdr="http://schemas.openxmlformats.org/drawingml/2006/chartDrawing">
    <cdr:from>
      <cdr:x>0.01238</cdr:x>
      <cdr:y>0.00636</cdr:y>
    </cdr:from>
    <cdr:to>
      <cdr:x>0.0854</cdr:x>
      <cdr:y>0.05845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127039" y="50785"/>
          <a:ext cx="749302" cy="415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4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0.43007</cdr:x>
      <cdr:y>0.47237</cdr:y>
    </cdr:from>
    <cdr:to>
      <cdr:x>0.44431</cdr:x>
      <cdr:y>0.60119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4413250" y="3771900"/>
          <a:ext cx="146050" cy="10287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0.39295</cdr:x>
      <cdr:y>0.60199</cdr:y>
    </cdr:from>
    <cdr:to>
      <cdr:x>0.43007</cdr:x>
      <cdr:y>0.60278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3776C73-3C8D-43AA-ACF2-7C87116E2450}"/>
            </a:ext>
          </a:extLst>
        </cdr:cNvPr>
        <cdr:cNvCxnSpPr/>
      </cdr:nvCxnSpPr>
      <cdr:spPr>
        <a:xfrm xmlns:a="http://schemas.openxmlformats.org/drawingml/2006/main" flipH="1">
          <a:off x="4032250" y="4806950"/>
          <a:ext cx="381000" cy="6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0.35396</cdr:x>
      <cdr:y>0.60358</cdr:y>
    </cdr:from>
    <cdr:to>
      <cdr:x>0.39171</cdr:x>
      <cdr:y>0.65924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82922781-3752-46C0-A1FF-402925AA6345}"/>
            </a:ext>
          </a:extLst>
        </cdr:cNvPr>
        <cdr:cNvCxnSpPr/>
      </cdr:nvCxnSpPr>
      <cdr:spPr>
        <a:xfrm xmlns:a="http://schemas.openxmlformats.org/drawingml/2006/main" flipH="1">
          <a:off x="3632200" y="4819650"/>
          <a:ext cx="387350" cy="4445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0.44431</cdr:x>
      <cdr:y>0.31571</cdr:y>
    </cdr:from>
    <cdr:to>
      <cdr:x>0.54765</cdr:x>
      <cdr:y>0.47078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570AAB38-6916-42D6-A8AC-41B0F7C1ECFC}"/>
            </a:ext>
          </a:extLst>
        </cdr:cNvPr>
        <cdr:cNvCxnSpPr/>
      </cdr:nvCxnSpPr>
      <cdr:spPr>
        <a:xfrm xmlns:a="http://schemas.openxmlformats.org/drawingml/2006/main" flipH="1">
          <a:off x="4559300" y="2520950"/>
          <a:ext cx="1060450" cy="1238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0.78589</cdr:x>
      <cdr:y>0.58052</cdr:y>
    </cdr:from>
    <cdr:to>
      <cdr:x>0.89356</cdr:x>
      <cdr:y>0.75626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24EE358C-48C3-45B9-AA2C-E7EEF57A5C47}"/>
            </a:ext>
          </a:extLst>
        </cdr:cNvPr>
        <cdr:cNvCxnSpPr/>
      </cdr:nvCxnSpPr>
      <cdr:spPr>
        <a:xfrm xmlns:a="http://schemas.openxmlformats.org/drawingml/2006/main" flipH="1">
          <a:off x="8064500" y="4635500"/>
          <a:ext cx="1104900" cy="1403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0.77599</cdr:x>
      <cdr:y>0.75388</cdr:y>
    </cdr:from>
    <cdr:to>
      <cdr:x>0.78713</cdr:x>
      <cdr:y>0.97256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61D3F19F-101F-4D0A-8673-36F6147BB428}"/>
            </a:ext>
          </a:extLst>
        </cdr:cNvPr>
        <cdr:cNvCxnSpPr/>
      </cdr:nvCxnSpPr>
      <cdr:spPr>
        <a:xfrm xmlns:a="http://schemas.openxmlformats.org/drawingml/2006/main" flipH="1">
          <a:off x="7962900" y="6019800"/>
          <a:ext cx="114300" cy="1746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0.29208</cdr:x>
      <cdr:y>0.76581</cdr:y>
    </cdr:from>
    <cdr:to>
      <cdr:x>0.47339</cdr:x>
      <cdr:y>0.82624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2997200" y="6115089"/>
          <a:ext cx="1860539" cy="48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b) S&amp;E Europe / Christian</a:t>
          </a:r>
        </a:p>
        <a:p xmlns:a="http://schemas.openxmlformats.org/drawingml/2006/main">
          <a:r>
            <a:rPr lang="en-GB" sz="1200" b="1"/>
            <a:t>North &amp; Shia Islam</a:t>
          </a:r>
        </a:p>
      </cdr:txBody>
    </cdr:sp>
  </cdr:relSizeAnchor>
  <cdr:relSizeAnchor xmlns:cdr="http://schemas.openxmlformats.org/drawingml/2006/chartDrawing">
    <cdr:from>
      <cdr:x>0.5823</cdr:x>
      <cdr:y>0.84533</cdr:y>
    </cdr:from>
    <cdr:to>
      <cdr:x>0.67265</cdr:x>
      <cdr:y>0.89145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975350" y="6750067"/>
          <a:ext cx="927115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c) The Rest</a:t>
          </a:r>
        </a:p>
      </cdr:txBody>
    </cdr:sp>
  </cdr:relSizeAnchor>
  <cdr:relSizeAnchor xmlns:cdr="http://schemas.openxmlformats.org/drawingml/2006/chartDrawing">
    <cdr:from>
      <cdr:x>0.81683</cdr:x>
      <cdr:y>0.84612</cdr:y>
    </cdr:from>
    <cdr:to>
      <cdr:x>0.88923</cdr:x>
      <cdr:y>0.89225</cdr:y>
    </cdr:to>
    <cdr:sp macro="" textlink="">
      <cdr:nvSpPr>
        <cdr:cNvPr id="36" name="TextBox 1">
          <a:extLst xmlns:a="http://schemas.openxmlformats.org/drawingml/2006/main">
            <a:ext uri="{FF2B5EF4-FFF2-40B4-BE49-F238E27FC236}">
              <a16:creationId xmlns:a16="http://schemas.microsoft.com/office/drawing/2014/main" id="{4D4A978F-7555-4DB3-B63D-69B429DEC231}"/>
            </a:ext>
          </a:extLst>
        </cdr:cNvPr>
        <cdr:cNvSpPr txBox="1"/>
      </cdr:nvSpPr>
      <cdr:spPr>
        <a:xfrm xmlns:a="http://schemas.openxmlformats.org/drawingml/2006/main">
          <a:off x="8382000" y="6756375"/>
          <a:ext cx="742923" cy="368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d) Africa</a:t>
          </a:r>
        </a:p>
      </cdr:txBody>
    </cdr:sp>
  </cdr:relSizeAnchor>
  <cdr:relSizeAnchor xmlns:cdr="http://schemas.openxmlformats.org/drawingml/2006/chartDrawing">
    <cdr:from>
      <cdr:x>0.53094</cdr:x>
      <cdr:y>0.44135</cdr:y>
    </cdr:from>
    <cdr:to>
      <cdr:x>0.7729</cdr:x>
      <cdr:y>0.81113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5448300" y="3524250"/>
          <a:ext cx="2482850" cy="29527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0.75681</cdr:x>
      <cdr:y>0.66561</cdr:y>
    </cdr:from>
    <cdr:to>
      <cdr:x>0.76856</cdr:x>
      <cdr:y>0.94473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>
          <a:off x="7766050" y="5314950"/>
          <a:ext cx="120650" cy="2228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0.75928</cdr:x>
      <cdr:y>0.65845</cdr:y>
    </cdr:from>
    <cdr:to>
      <cdr:x>0.79641</cdr:x>
      <cdr:y>0.66481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 flipH="1">
          <a:off x="7791450" y="5257800"/>
          <a:ext cx="381000" cy="508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0.49752</cdr:x>
      <cdr:y>0.1344</cdr:y>
    </cdr:from>
    <cdr:to>
      <cdr:x>0.88181</cdr:x>
      <cdr:y>0.21551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105400" y="1073201"/>
          <a:ext cx="3943381" cy="6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50" b="1"/>
            <a:t> </a:t>
          </a:r>
          <a:r>
            <a:rPr lang="en-GB" sz="1400" b="1" u="sng"/>
            <a:t>Color-coded for religio-regional groups</a:t>
          </a:r>
        </a:p>
        <a:p xmlns:a="http://schemas.openxmlformats.org/drawingml/2006/main">
          <a:pPr algn="ctr"/>
          <a:r>
            <a:rPr lang="en-GB" sz="1400" b="0" u="none"/>
            <a:t>and with GDP per Capita</a:t>
          </a:r>
          <a:r>
            <a:rPr lang="en-GB" sz="1400" b="0" u="none" baseline="0"/>
            <a:t> Ranking (GDPpCR) dividers</a:t>
          </a:r>
          <a:endParaRPr lang="en-GB" sz="1400" b="0" u="none"/>
        </a:p>
      </cdr:txBody>
    </cdr:sp>
  </cdr:relSizeAnchor>
  <cdr:relSizeAnchor xmlns:cdr="http://schemas.openxmlformats.org/drawingml/2006/chartDrawing">
    <cdr:from>
      <cdr:x>0.07797</cdr:x>
      <cdr:y>0.58847</cdr:y>
    </cdr:from>
    <cdr:to>
      <cdr:x>0.26795</cdr:x>
      <cdr:y>0.63459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6C65A863-82EC-4176-BA48-F3F0088E9B12}"/>
            </a:ext>
          </a:extLst>
        </cdr:cNvPr>
        <cdr:cNvSpPr txBox="1"/>
      </cdr:nvSpPr>
      <cdr:spPr>
        <a:xfrm xmlns:a="http://schemas.openxmlformats.org/drawingml/2006/main">
          <a:off x="800100" y="4699007"/>
          <a:ext cx="1949496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 a) </a:t>
          </a:r>
          <a:r>
            <a:rPr lang="en-GB" sz="1200" b="1"/>
            <a:t>N&amp;W Europe / Christian</a:t>
          </a:r>
        </a:p>
      </cdr:txBody>
    </cdr:sp>
  </cdr:relSizeAnchor>
  <cdr:relSizeAnchor xmlns:cdr="http://schemas.openxmlformats.org/drawingml/2006/chartDrawing">
    <cdr:from>
      <cdr:x>0.68564</cdr:x>
      <cdr:y>0.7006</cdr:y>
    </cdr:from>
    <cdr:to>
      <cdr:x>0.74752</cdr:x>
      <cdr:y>0.75467</cdr:y>
    </cdr:to>
    <cdr:sp macro="" textlink="">
      <cdr:nvSpPr>
        <cdr:cNvPr id="20" name="Oval 19">
          <a:extLst xmlns:a="http://schemas.openxmlformats.org/drawingml/2006/main">
            <a:ext uri="{FF2B5EF4-FFF2-40B4-BE49-F238E27FC236}">
              <a16:creationId xmlns:a16="http://schemas.microsoft.com/office/drawing/2014/main" id="{ED5A3FB5-FDA7-4A2C-9068-5B61C3F5E006}"/>
            </a:ext>
          </a:extLst>
        </cdr:cNvPr>
        <cdr:cNvSpPr/>
      </cdr:nvSpPr>
      <cdr:spPr>
        <a:xfrm xmlns:a="http://schemas.openxmlformats.org/drawingml/2006/main">
          <a:off x="7035763" y="5685579"/>
          <a:ext cx="634988" cy="43879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0.7401</cdr:x>
      <cdr:y>0.72366</cdr:y>
    </cdr:from>
    <cdr:to>
      <cdr:x>0.80569</cdr:x>
      <cdr:y>0.7666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97D4538-A10F-4ADC-9FFA-51EB8B608BD1}"/>
            </a:ext>
          </a:extLst>
        </cdr:cNvPr>
        <cdr:cNvCxnSpPr/>
      </cdr:nvCxnSpPr>
      <cdr:spPr>
        <a:xfrm xmlns:a="http://schemas.openxmlformats.org/drawingml/2006/main">
          <a:off x="7594600" y="5778500"/>
          <a:ext cx="673079" cy="342906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0.64542</cdr:x>
      <cdr:y>0.60199</cdr:y>
    </cdr:from>
    <cdr:to>
      <cdr:x>0.69864</cdr:x>
      <cdr:y>0.70934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BD73FFF6-A05D-426C-A2A5-7EB359A2C25E}"/>
            </a:ext>
          </a:extLst>
        </cdr:cNvPr>
        <cdr:cNvCxnSpPr/>
      </cdr:nvCxnSpPr>
      <cdr:spPr>
        <a:xfrm xmlns:a="http://schemas.openxmlformats.org/drawingml/2006/main" flipH="1">
          <a:off x="6623050" y="4806950"/>
          <a:ext cx="546100" cy="8572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0.2698</cdr:x>
      <cdr:y>0.4501</cdr:y>
    </cdr:from>
    <cdr:to>
      <cdr:x>0.35953</cdr:x>
      <cdr:y>0.51133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CCD5C2D-E580-4BC4-9A32-47F411BE4F8B}"/>
            </a:ext>
          </a:extLst>
        </cdr:cNvPr>
        <cdr:cNvCxnSpPr/>
      </cdr:nvCxnSpPr>
      <cdr:spPr>
        <a:xfrm xmlns:a="http://schemas.openxmlformats.org/drawingml/2006/main">
          <a:off x="2768600" y="3594100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0.27334</cdr:x>
      <cdr:y>0.45621</cdr:y>
    </cdr:from>
    <cdr:to>
      <cdr:x>0.36678</cdr:x>
      <cdr:y>0.50685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91AF2C97-CBDA-464D-8C97-4A91C17C7A9A}"/>
            </a:ext>
          </a:extLst>
        </cdr:cNvPr>
        <cdr:cNvSpPr txBox="1"/>
      </cdr:nvSpPr>
      <cdr:spPr>
        <a:xfrm xmlns:a="http://schemas.openxmlformats.org/drawingml/2006/main" rot="1621658">
          <a:off x="2804856" y="3642931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&lt; 37</a:t>
          </a:r>
        </a:p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 37</a:t>
          </a:r>
        </a:p>
      </cdr:txBody>
    </cdr:sp>
  </cdr:relSizeAnchor>
  <cdr:relSizeAnchor xmlns:cdr="http://schemas.openxmlformats.org/drawingml/2006/chartDrawing">
    <cdr:from>
      <cdr:x>0.47463</cdr:x>
      <cdr:y>0.57972</cdr:y>
    </cdr:from>
    <cdr:to>
      <cdr:x>0.52042</cdr:x>
      <cdr:y>0.61233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4870449" y="4629149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F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0.47816</cdr:x>
      <cdr:y>0.58584</cdr:y>
    </cdr:from>
    <cdr:to>
      <cdr:x>0.5716</cdr:x>
      <cdr:y>0.63647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4906705" y="4677980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&lt; 70</a:t>
          </a:r>
        </a:p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&gt; 70</a:t>
          </a:r>
        </a:p>
      </cdr:txBody>
    </cdr:sp>
  </cdr:relSizeAnchor>
  <cdr:relSizeAnchor xmlns:cdr="http://schemas.openxmlformats.org/drawingml/2006/chartDrawing">
    <cdr:from>
      <cdr:x>0.63614</cdr:x>
      <cdr:y>0.75229</cdr:y>
    </cdr:from>
    <cdr:to>
      <cdr:x>0.72587</cdr:x>
      <cdr:y>0.81352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6527799" y="6007101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5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0.63867</cdr:x>
      <cdr:y>0.76005</cdr:y>
    </cdr:from>
    <cdr:to>
      <cdr:x>0.73845</cdr:x>
      <cdr:y>0.81439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6553783" y="6069090"/>
          <a:ext cx="1023868" cy="433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&lt; 50</a:t>
          </a:r>
          <a:endParaRPr lang="en-GB" sz="1100" b="0">
            <a:solidFill>
              <a:srgbClr val="00B050"/>
            </a:solidFill>
          </a:endParaRPr>
        </a:p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&gt; 50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0.81745</cdr:x>
      <cdr:y>0.78569</cdr:y>
    </cdr:from>
    <cdr:to>
      <cdr:x>0.90718</cdr:x>
      <cdr:y>0.84692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4DB4D8D3-063B-40FD-B21A-A04FAE1AC79E}"/>
            </a:ext>
          </a:extLst>
        </cdr:cNvPr>
        <cdr:cNvCxnSpPr/>
      </cdr:nvCxnSpPr>
      <cdr:spPr>
        <a:xfrm xmlns:a="http://schemas.openxmlformats.org/drawingml/2006/main">
          <a:off x="8388351" y="6273798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0.82056</cdr:x>
      <cdr:y>0.79409</cdr:y>
    </cdr:from>
    <cdr:to>
      <cdr:x>0.92184</cdr:x>
      <cdr:y>0.84473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AC8B17A0-D0D9-405C-8E62-5D7212326535}"/>
            </a:ext>
          </a:extLst>
        </cdr:cNvPr>
        <cdr:cNvSpPr txBox="1"/>
      </cdr:nvSpPr>
      <cdr:spPr>
        <a:xfrm xmlns:a="http://schemas.openxmlformats.org/drawingml/2006/main" rot="1621658">
          <a:off x="8420211" y="6340918"/>
          <a:ext cx="1039347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&lt; 132</a:t>
          </a:r>
        </a:p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&gt; 132</a:t>
          </a:r>
        </a:p>
      </cdr:txBody>
    </cdr:sp>
  </cdr:relSizeAnchor>
  <cdr:relSizeAnchor xmlns:cdr="http://schemas.openxmlformats.org/drawingml/2006/chartDrawing">
    <cdr:from>
      <cdr:x>0.52166</cdr:x>
      <cdr:y>0.61233</cdr:y>
    </cdr:from>
    <cdr:to>
      <cdr:x>0.56745</cdr:x>
      <cdr:y>0.64493</cdr:y>
    </cdr:to>
    <cdr:cxnSp macro="">
      <cdr:nvCxnSpPr>
        <cdr:cNvPr id="35" name="Straight Connector 34">
          <a:extLst xmlns:a="http://schemas.openxmlformats.org/drawingml/2006/main">
            <a:ext uri="{FF2B5EF4-FFF2-40B4-BE49-F238E27FC236}">
              <a16:creationId xmlns:a16="http://schemas.microsoft.com/office/drawing/2014/main" id="{28C46037-A90E-455C-8483-9C3421F22D62}"/>
            </a:ext>
          </a:extLst>
        </cdr:cNvPr>
        <cdr:cNvCxnSpPr/>
      </cdr:nvCxnSpPr>
      <cdr:spPr>
        <a:xfrm xmlns:a="http://schemas.openxmlformats.org/drawingml/2006/main">
          <a:off x="5353050" y="4889500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6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0.22896</cdr:x>
      <cdr:y>0.25129</cdr:y>
    </cdr:from>
    <cdr:to>
      <cdr:x>0.31869</cdr:x>
      <cdr:y>0.31252</cdr:y>
    </cdr:to>
    <cdr:cxnSp macro="">
      <cdr:nvCxnSpPr>
        <cdr:cNvPr id="38" name="Straight Connector 37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2349500" y="2006600"/>
          <a:ext cx="920773" cy="4889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0.38985</cdr:x>
      <cdr:y>0.35944</cdr:y>
    </cdr:from>
    <cdr:to>
      <cdr:x>0.4573</cdr:x>
      <cdr:y>0.40556</cdr:y>
    </cdr:to>
    <cdr:cxnSp macro="">
      <cdr:nvCxnSpPr>
        <cdr:cNvPr id="39" name="Straight Connector 38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4000500" y="2870200"/>
          <a:ext cx="692173" cy="36827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0.31807</cdr:x>
      <cdr:y>0.27515</cdr:y>
    </cdr:from>
    <cdr:to>
      <cdr:x>0.37748</cdr:x>
      <cdr:y>0.31173</cdr:y>
    </cdr:to>
    <cdr:cxnSp macro="">
      <cdr:nvCxnSpPr>
        <cdr:cNvPr id="40" name="Straight Connector 39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 flipV="1">
          <a:off x="3263900" y="2197100"/>
          <a:ext cx="609600" cy="2921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0.37871</cdr:x>
      <cdr:y>0.27356</cdr:y>
    </cdr:from>
    <cdr:to>
      <cdr:x>0.38985</cdr:x>
      <cdr:y>0.36183</cdr:y>
    </cdr:to>
    <cdr:cxnSp macro="">
      <cdr:nvCxnSpPr>
        <cdr:cNvPr id="41" name="Straight Connector 40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3886200" y="2184400"/>
          <a:ext cx="114300" cy="704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0.3698</cdr:x>
      <cdr:y>0.37365</cdr:y>
    </cdr:from>
    <cdr:to>
      <cdr:x>0.46324</cdr:x>
      <cdr:y>0.4117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EF3381C2-5D19-4E52-B84E-785116F8842D}"/>
            </a:ext>
          </a:extLst>
        </cdr:cNvPr>
        <cdr:cNvSpPr txBox="1"/>
      </cdr:nvSpPr>
      <cdr:spPr>
        <a:xfrm xmlns:a="http://schemas.openxmlformats.org/drawingml/2006/main" rot="1621658">
          <a:off x="3794748" y="2983641"/>
          <a:ext cx="958844" cy="303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</a:t>
          </a:r>
          <a:r>
            <a:rPr lang="en-GB" sz="1100" b="0" baseline="0">
              <a:solidFill>
                <a:schemeClr val="accent1"/>
              </a:solidFill>
            </a:rPr>
            <a:t> 23</a:t>
          </a:r>
          <a:endParaRPr lang="en-GB" sz="1100" b="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0.55631</cdr:x>
      <cdr:y>0.31809</cdr:y>
    </cdr:from>
    <cdr:to>
      <cdr:x>0.58045</cdr:x>
      <cdr:y>0.35865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:a16="http://schemas.microsoft.com/office/drawing/2014/main" id="{5678467E-23F5-45DC-BDB4-6B4709DAA21E}"/>
            </a:ext>
          </a:extLst>
        </cdr:cNvPr>
        <cdr:cNvCxnSpPr/>
      </cdr:nvCxnSpPr>
      <cdr:spPr>
        <a:xfrm xmlns:a="http://schemas.openxmlformats.org/drawingml/2006/main" flipH="1">
          <a:off x="5708650" y="2540000"/>
          <a:ext cx="247650" cy="3238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F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0.49381</cdr:x>
      <cdr:y>0.28231</cdr:y>
    </cdr:from>
    <cdr:to>
      <cdr:x>0.53589</cdr:x>
      <cdr:y>0.3507</cdr:y>
    </cdr:to>
    <cdr:cxnSp macro="">
      <cdr:nvCxnSpPr>
        <cdr:cNvPr id="44" name="Straight Arrow Connector 43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5067300" y="2254250"/>
          <a:ext cx="431800" cy="54610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0.82364</cdr:x>
      <cdr:y>0.53201</cdr:y>
    </cdr:from>
    <cdr:to>
      <cdr:x>0.85149</cdr:x>
      <cdr:y>0.57734</cdr:y>
    </cdr:to>
    <cdr:cxnSp macro="">
      <cdr:nvCxnSpPr>
        <cdr:cNvPr id="46" name="Straight Arrow Connector 45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8451850" y="4248150"/>
          <a:ext cx="285750" cy="3619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0.83106</cdr:x>
      <cdr:y>0.50258</cdr:y>
    </cdr:from>
    <cdr:to>
      <cdr:x>0.91894</cdr:x>
      <cdr:y>0.53598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96FA4C05-D6B8-403C-B86D-85C037EECA86}"/>
            </a:ext>
          </a:extLst>
        </cdr:cNvPr>
        <cdr:cNvSpPr txBox="1"/>
      </cdr:nvSpPr>
      <cdr:spPr>
        <a:xfrm xmlns:a="http://schemas.openxmlformats.org/drawingml/2006/main">
          <a:off x="8528050" y="4013200"/>
          <a:ext cx="9017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1st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0.56064</cdr:x>
      <cdr:y>0.29264</cdr:y>
    </cdr:from>
    <cdr:to>
      <cdr:x>0.6479</cdr:x>
      <cdr:y>0.32445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E9316B78-D1FC-411B-A2A9-6FAE44AC68E1}"/>
            </a:ext>
          </a:extLst>
        </cdr:cNvPr>
        <cdr:cNvSpPr txBox="1"/>
      </cdr:nvSpPr>
      <cdr:spPr>
        <a:xfrm xmlns:a="http://schemas.openxmlformats.org/drawingml/2006/main">
          <a:off x="5753100" y="23368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F0"/>
              </a:solidFill>
            </a:rPr>
            <a:t>GDPpCR</a:t>
          </a:r>
          <a:r>
            <a:rPr lang="en-GB" sz="1100" b="0" baseline="0">
              <a:solidFill>
                <a:srgbClr val="00B0F0"/>
              </a:solidFill>
            </a:rPr>
            <a:t> 1st</a:t>
          </a:r>
          <a:endParaRPr lang="en-GB" sz="1100" b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0.51609</cdr:x>
      <cdr:y>0.25765</cdr:y>
    </cdr:from>
    <cdr:to>
      <cdr:x>0.60334</cdr:x>
      <cdr:y>0.28946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D755125C-8450-4662-83C0-DA0FAE5B4B57}"/>
            </a:ext>
          </a:extLst>
        </cdr:cNvPr>
        <cdr:cNvSpPr txBox="1"/>
      </cdr:nvSpPr>
      <cdr:spPr>
        <a:xfrm xmlns:a="http://schemas.openxmlformats.org/drawingml/2006/main">
          <a:off x="5295900" y="20574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</a:t>
          </a:r>
          <a:r>
            <a:rPr lang="en-GB" sz="1100" b="0" baseline="0">
              <a:solidFill>
                <a:schemeClr val="accent1"/>
              </a:solidFill>
            </a:rPr>
            <a:t> 1st</a:t>
          </a:r>
          <a:endParaRPr lang="en-GB" sz="1100" b="0">
            <a:solidFill>
              <a:schemeClr val="accent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0.00698</cdr:x>
      <cdr:y>0.0092</cdr:y>
    </cdr:from>
    <cdr:to>
      <cdr:x>0.10332</cdr:x>
      <cdr:y>0.09703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42E033-1675-45FD-BE2C-7B55D23A1C19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01035" cy="484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F3</a:t>
          </a:r>
          <a:r>
            <a:rPr lang="en-GB" sz="1400" b="1"/>
            <a:t>yx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0.22206</cdr:x>
      <cdr:y>0.35019</cdr:y>
    </cdr:from>
    <cdr:to>
      <cdr:x>0.82279</cdr:x>
      <cdr:y>0.7605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92C8E82-02F1-4F85-B751-CF91DE111314}"/>
            </a:ext>
          </a:extLst>
        </cdr:cNvPr>
        <cdr:cNvCxnSpPr/>
      </cdr:nvCxnSpPr>
      <cdr:spPr>
        <a:xfrm xmlns:a="http://schemas.openxmlformats.org/drawingml/2006/main">
          <a:off x="1917700" y="2330450"/>
          <a:ext cx="5187950" cy="27305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0.22279</cdr:x>
      <cdr:y>0.34447</cdr:y>
    </cdr:from>
    <cdr:to>
      <cdr:x>0.82279</cdr:x>
      <cdr:y>0.55534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3A3A093-E681-4E4A-8238-01AF3BA2196D}"/>
            </a:ext>
          </a:extLst>
        </cdr:cNvPr>
        <cdr:cNvCxnSpPr/>
      </cdr:nvCxnSpPr>
      <cdr:spPr>
        <a:xfrm xmlns:a="http://schemas.openxmlformats.org/drawingml/2006/main" flipV="1">
          <a:off x="1924050" y="2292350"/>
          <a:ext cx="5181600" cy="14033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0.21424</cdr:x>
      <cdr:y>0.30556</cdr:y>
    </cdr:from>
    <cdr:to>
      <cdr:x>0.41946</cdr:x>
      <cdr:y>0.62621</cdr:y>
    </cdr:to>
    <cdr:sp macro="" textlink="">
      <cdr:nvSpPr>
        <cdr:cNvPr id="7" name="Trapezoid 6">
          <a:extLst xmlns:a="http://schemas.openxmlformats.org/drawingml/2006/main">
            <a:ext uri="{FF2B5EF4-FFF2-40B4-BE49-F238E27FC236}">
              <a16:creationId xmlns:a16="http://schemas.microsoft.com/office/drawing/2014/main" id="{C09D7D56-772F-40DC-BE1A-DC32B4410718}"/>
            </a:ext>
          </a:extLst>
        </cdr:cNvPr>
        <cdr:cNvSpPr/>
      </cdr:nvSpPr>
      <cdr:spPr>
        <a:xfrm xmlns:a="http://schemas.openxmlformats.org/drawingml/2006/main" rot="5788912">
          <a:off x="1669370" y="2214285"/>
          <a:ext cx="2133866" cy="1772225"/>
        </a:xfrm>
        <a:prstGeom xmlns:a="http://schemas.openxmlformats.org/drawingml/2006/main" prst="trapezoid">
          <a:avLst>
            <a:gd name="adj" fmla="val 32702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0.41619</cdr:x>
      <cdr:y>0.21175</cdr:y>
    </cdr:from>
    <cdr:to>
      <cdr:x>0.85235</cdr:x>
      <cdr:y>0.81322</cdr:y>
    </cdr:to>
    <cdr:sp macro="" textlink="">
      <cdr:nvSpPr>
        <cdr:cNvPr id="8" name="Trapezoid 7">
          <a:extLst xmlns:a="http://schemas.openxmlformats.org/drawingml/2006/main">
            <a:ext uri="{FF2B5EF4-FFF2-40B4-BE49-F238E27FC236}">
              <a16:creationId xmlns:a16="http://schemas.microsoft.com/office/drawing/2014/main" id="{65ECC636-7E5A-4F63-84DE-86ABD26ABE2E}"/>
            </a:ext>
          </a:extLst>
        </cdr:cNvPr>
        <cdr:cNvSpPr/>
      </cdr:nvSpPr>
      <cdr:spPr>
        <a:xfrm xmlns:a="http://schemas.openxmlformats.org/drawingml/2006/main" rot="16618804">
          <a:off x="3476273" y="1527142"/>
          <a:ext cx="4002613" cy="3766696"/>
        </a:xfrm>
        <a:prstGeom xmlns:a="http://schemas.openxmlformats.org/drawingml/2006/main" prst="trapezoid">
          <a:avLst>
            <a:gd name="adj" fmla="val 40211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0.44647</cdr:x>
      <cdr:y>0.63174</cdr:y>
    </cdr:from>
    <cdr:to>
      <cdr:x>0.80055</cdr:x>
      <cdr:y>0.68336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B7F8A99-933C-4C8B-97C6-4F9EA753CAA3}"/>
            </a:ext>
          </a:extLst>
        </cdr:cNvPr>
        <cdr:cNvSpPr txBox="1"/>
      </cdr:nvSpPr>
      <cdr:spPr>
        <a:xfrm xmlns:a="http://schemas.openxmlformats.org/drawingml/2006/main" rot="1675340">
          <a:off x="3855739" y="4204104"/>
          <a:ext cx="3057835" cy="343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>
              <a:solidFill>
                <a:schemeClr val="accent2"/>
              </a:solidFill>
            </a:rPr>
            <a:t>Very</a:t>
          </a:r>
          <a:r>
            <a:rPr lang="en-GB" sz="1100" baseline="0">
              <a:solidFill>
                <a:schemeClr val="accent2"/>
              </a:solidFill>
            </a:rPr>
            <a:t> weakly constrained (v weak ConBel)</a:t>
          </a:r>
          <a:endParaRPr lang="en-GB" sz="1100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0.40671</cdr:x>
      <cdr:y>0.4246</cdr:y>
    </cdr:from>
    <cdr:to>
      <cdr:x>0.77068</cdr:x>
      <cdr:y>0.47621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C033342-B8D9-4440-9059-CAA7E157D813}"/>
            </a:ext>
          </a:extLst>
        </cdr:cNvPr>
        <cdr:cNvSpPr txBox="1"/>
      </cdr:nvSpPr>
      <cdr:spPr>
        <a:xfrm xmlns:a="http://schemas.openxmlformats.org/drawingml/2006/main" rot="20702837">
          <a:off x="3512342" y="2825634"/>
          <a:ext cx="3143245" cy="343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solidFill>
                <a:srgbClr val="FF00FF"/>
              </a:solidFill>
            </a:rPr>
            <a:t>Very</a:t>
          </a:r>
          <a:r>
            <a:rPr lang="en-GB" sz="1100" baseline="0">
              <a:solidFill>
                <a:srgbClr val="FF00FF"/>
              </a:solidFill>
            </a:rPr>
            <a:t> weakly CCCC aligned (v weak ABel)</a:t>
          </a:r>
          <a:endParaRPr lang="en-GB" sz="11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0.00704</cdr:x>
      <cdr:y>0.0086</cdr:y>
    </cdr:from>
    <cdr:to>
      <cdr:x>0.12148</cdr:x>
      <cdr:y>0.07902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AA3B1367-2C51-4981-8016-7C133B45757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30" cy="41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2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0.62668</cdr:x>
      <cdr:y>0.22867</cdr:y>
    </cdr:from>
    <cdr:to>
      <cdr:x>0.9662</cdr:x>
      <cdr:y>0.45378</cdr:y>
    </cdr:to>
    <cdr:sp macro="" textlink="">
      <cdr:nvSpPr>
        <cdr:cNvPr id="2" name="Arc 1">
          <a:extLst xmlns:a="http://schemas.openxmlformats.org/drawingml/2006/main">
            <a:ext uri="{FF2B5EF4-FFF2-40B4-BE49-F238E27FC236}">
              <a16:creationId xmlns:a16="http://schemas.microsoft.com/office/drawing/2014/main" id="{42C75FFF-83A2-4E87-914E-FB8F3BB788AD}"/>
            </a:ext>
          </a:extLst>
        </cdr:cNvPr>
        <cdr:cNvSpPr/>
      </cdr:nvSpPr>
      <cdr:spPr>
        <a:xfrm xmlns:a="http://schemas.openxmlformats.org/drawingml/2006/main" rot="16725887">
          <a:off x="6129023" y="804677"/>
          <a:ext cx="1498064" cy="2932176"/>
        </a:xfrm>
        <a:prstGeom xmlns:a="http://schemas.openxmlformats.org/drawingml/2006/main" prst="arc">
          <a:avLst>
            <a:gd name="adj1" fmla="val 16219224"/>
            <a:gd name="adj2" fmla="val 983654"/>
          </a:avLst>
        </a:prstGeom>
        <a:ln xmlns:a="http://schemas.openxmlformats.org/drawingml/2006/main" w="9525">
          <a:solidFill>
            <a:srgbClr val="FFB7F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0.42665</cdr:x>
      <cdr:y>0.19861</cdr:y>
    </cdr:from>
    <cdr:to>
      <cdr:x>0.61063</cdr:x>
      <cdr:y>0.2814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08619ED0-E98F-4C77-B0FD-6C0905F7419A}"/>
            </a:ext>
          </a:extLst>
        </cdr:cNvPr>
        <cdr:cNvSpPr/>
      </cdr:nvSpPr>
      <cdr:spPr>
        <a:xfrm xmlns:a="http://schemas.openxmlformats.org/drawingml/2006/main" rot="786508">
          <a:off x="3684570" y="1321705"/>
          <a:ext cx="1588851" cy="5509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bg1">
              <a:lumMod val="6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0.42452</cdr:x>
      <cdr:y>0.1575</cdr:y>
    </cdr:from>
    <cdr:to>
      <cdr:x>0.60233</cdr:x>
      <cdr:y>0.20804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8271562D-4B4B-456E-B5A2-EDE25FD89859}"/>
            </a:ext>
          </a:extLst>
        </cdr:cNvPr>
        <cdr:cNvSpPr txBox="1"/>
      </cdr:nvSpPr>
      <cdr:spPr>
        <a:xfrm xmlns:a="http://schemas.openxmlformats.org/drawingml/2006/main">
          <a:off x="3666129" y="1048115"/>
          <a:ext cx="1535567" cy="336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solidFill>
                <a:schemeClr val="bg1">
                  <a:lumMod val="65000"/>
                </a:schemeClr>
              </a:solidFill>
            </a:rPr>
            <a:t>youth influence ??</a:t>
          </a:r>
        </a:p>
      </cdr:txBody>
    </cdr:sp>
  </cdr:relSizeAnchor>
  <cdr:relSizeAnchor xmlns:cdr="http://schemas.openxmlformats.org/drawingml/2006/chartDrawing">
    <cdr:from>
      <cdr:x>0.71743</cdr:x>
      <cdr:y>0.23766</cdr:y>
    </cdr:from>
    <cdr:to>
      <cdr:x>0.76496</cdr:x>
      <cdr:y>0.28282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F9DB5F3F-20BE-4C6D-88EA-0098DDF99F9B}"/>
            </a:ext>
          </a:extLst>
        </cdr:cNvPr>
        <cdr:cNvSpPr txBox="1"/>
      </cdr:nvSpPr>
      <cdr:spPr>
        <a:xfrm xmlns:a="http://schemas.openxmlformats.org/drawingml/2006/main">
          <a:off x="6195725" y="1581609"/>
          <a:ext cx="410470" cy="30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solidFill>
                <a:srgbClr val="FFB7FF"/>
              </a:solidFill>
            </a:rPr>
            <a:t>??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0.22263</cdr:x>
      <cdr:y>0.3521</cdr:y>
    </cdr:from>
    <cdr:to>
      <cdr:x>0.82366</cdr:x>
      <cdr:y>0.75573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6B2B698-6CD6-413E-B297-DA9C53E11179}"/>
            </a:ext>
          </a:extLst>
        </cdr:cNvPr>
        <cdr:cNvCxnSpPr/>
      </cdr:nvCxnSpPr>
      <cdr:spPr>
        <a:xfrm xmlns:a="http://schemas.openxmlformats.org/drawingml/2006/main">
          <a:off x="1924050" y="2343150"/>
          <a:ext cx="5194300" cy="26860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0.22263</cdr:x>
      <cdr:y>0.34447</cdr:y>
    </cdr:from>
    <cdr:to>
      <cdr:x>0.82439</cdr:x>
      <cdr:y>0.55439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2CFAA33-3794-4081-923A-15B7BB375424}"/>
            </a:ext>
          </a:extLst>
        </cdr:cNvPr>
        <cdr:cNvCxnSpPr/>
      </cdr:nvCxnSpPr>
      <cdr:spPr>
        <a:xfrm xmlns:a="http://schemas.openxmlformats.org/drawingml/2006/main" flipV="1">
          <a:off x="1924050" y="2292350"/>
          <a:ext cx="5200650" cy="1397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0.44857</cdr:x>
      <cdr:y>0.62641</cdr:y>
    </cdr:from>
    <cdr:to>
      <cdr:x>0.80214</cdr:x>
      <cdr:y>0.67803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C033342-B8D9-4440-9059-CAA7E157D813}"/>
            </a:ext>
          </a:extLst>
        </cdr:cNvPr>
        <cdr:cNvSpPr txBox="1"/>
      </cdr:nvSpPr>
      <cdr:spPr>
        <a:xfrm xmlns:a="http://schemas.openxmlformats.org/drawingml/2006/main" rot="1653963">
          <a:off x="3876712" y="4168611"/>
          <a:ext cx="3055675" cy="343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solidFill>
                <a:schemeClr val="accent2"/>
              </a:solidFill>
            </a:rPr>
            <a:t>Very</a:t>
          </a:r>
          <a:r>
            <a:rPr lang="en-GB" sz="1100" baseline="0">
              <a:solidFill>
                <a:schemeClr val="accent2"/>
              </a:solidFill>
            </a:rPr>
            <a:t> weakly constrained (v weak ConBel)</a:t>
          </a:r>
          <a:endParaRPr lang="en-GB" sz="1100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0.42628</cdr:x>
      <cdr:y>0.44046</cdr:y>
    </cdr:from>
    <cdr:to>
      <cdr:x>0.66966</cdr:x>
      <cdr:y>0.51053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26C76F9-0891-4736-AA5B-F3D23DD696D2}"/>
            </a:ext>
          </a:extLst>
        </cdr:cNvPr>
        <cdr:cNvSpPr txBox="1"/>
      </cdr:nvSpPr>
      <cdr:spPr>
        <a:xfrm xmlns:a="http://schemas.openxmlformats.org/drawingml/2006/main" rot="20739961">
          <a:off x="3684023" y="2931180"/>
          <a:ext cx="2103375" cy="466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>
              <a:solidFill>
                <a:srgbClr val="FF00FF"/>
              </a:solidFill>
            </a:rPr>
            <a:t>Very</a:t>
          </a:r>
          <a:r>
            <a:rPr lang="en-GB" sz="1100" baseline="0">
              <a:solidFill>
                <a:srgbClr val="FF00FF"/>
              </a:solidFill>
            </a:rPr>
            <a:t> weakly CCCC aligned</a:t>
          </a:r>
        </a:p>
        <a:p xmlns:a="http://schemas.openxmlformats.org/drawingml/2006/main">
          <a:pPr algn="ctr"/>
          <a:r>
            <a:rPr lang="en-GB" sz="1100" baseline="0">
              <a:solidFill>
                <a:srgbClr val="FF00FF"/>
              </a:solidFill>
            </a:rPr>
            <a:t>(v weak ABel)</a:t>
          </a:r>
          <a:endParaRPr lang="en-GB" sz="11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0.00704</cdr:x>
      <cdr:y>0.0086</cdr:y>
    </cdr:from>
    <cdr:to>
      <cdr:x>0.12148</cdr:x>
      <cdr:y>0.07902</cdr:y>
    </cdr:to>
    <cdr:sp macro="" textlink="">
      <cdr:nvSpPr>
        <cdr:cNvPr id="13" name="TextBox 32">
          <a:extLst xmlns:a="http://schemas.openxmlformats.org/drawingml/2006/main">
            <a:ext uri="{FF2B5EF4-FFF2-40B4-BE49-F238E27FC236}">
              <a16:creationId xmlns:a16="http://schemas.microsoft.com/office/drawing/2014/main" id="{AA3B1367-2C51-4981-8016-7C133B45757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30" cy="41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3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0.41534</cdr:x>
      <cdr:y>0.16789</cdr:y>
    </cdr:from>
    <cdr:to>
      <cdr:x>0.90654</cdr:x>
      <cdr:y>0.27004</cdr:y>
    </cdr:to>
    <cdr:sp macro="" textlink="">
      <cdr:nvSpPr>
        <cdr:cNvPr id="10" name="Oval 9">
          <a:extLst xmlns:a="http://schemas.openxmlformats.org/drawingml/2006/main">
            <a:ext uri="{FF2B5EF4-FFF2-40B4-BE49-F238E27FC236}">
              <a16:creationId xmlns:a16="http://schemas.microsoft.com/office/drawing/2014/main" id="{2B6D9A81-2255-4465-AEEC-C6E10A9F6AA8}"/>
            </a:ext>
          </a:extLst>
        </cdr:cNvPr>
        <cdr:cNvSpPr/>
      </cdr:nvSpPr>
      <cdr:spPr>
        <a:xfrm xmlns:a="http://schemas.openxmlformats.org/drawingml/2006/main">
          <a:off x="3589555" y="1117276"/>
          <a:ext cx="4245122" cy="67978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bg1">
              <a:lumMod val="6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0.62386</cdr:x>
      <cdr:y>0.22596</cdr:y>
    </cdr:from>
    <cdr:to>
      <cdr:x>0.79464</cdr:x>
      <cdr:y>0.27649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A30E646E-AE05-4145-AEA3-AF6044C46E66}"/>
            </a:ext>
          </a:extLst>
        </cdr:cNvPr>
        <cdr:cNvSpPr txBox="1"/>
      </cdr:nvSpPr>
      <cdr:spPr>
        <a:xfrm xmlns:a="http://schemas.openxmlformats.org/drawingml/2006/main">
          <a:off x="5391635" y="1503720"/>
          <a:ext cx="1475940" cy="336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solidFill>
                <a:schemeClr val="bg1">
                  <a:lumMod val="65000"/>
                </a:schemeClr>
              </a:solidFill>
            </a:rPr>
            <a:t>youth influence??</a:t>
          </a:r>
        </a:p>
      </cdr:txBody>
    </cdr:sp>
  </cdr:relSizeAnchor>
  <cdr:relSizeAnchor xmlns:cdr="http://schemas.openxmlformats.org/drawingml/2006/chartDrawing">
    <cdr:from>
      <cdr:x>0.76402</cdr:x>
      <cdr:y>0.18728</cdr:y>
    </cdr:from>
    <cdr:to>
      <cdr:x>0.98383</cdr:x>
      <cdr:y>0.44501</cdr:y>
    </cdr:to>
    <cdr:sp macro="" textlink="">
      <cdr:nvSpPr>
        <cdr:cNvPr id="14" name="Arc 13">
          <a:extLst xmlns:a="http://schemas.openxmlformats.org/drawingml/2006/main">
            <a:ext uri="{FF2B5EF4-FFF2-40B4-BE49-F238E27FC236}">
              <a16:creationId xmlns:a16="http://schemas.microsoft.com/office/drawing/2014/main" id="{196872DD-9A34-451C-BDB1-82D773656195}"/>
            </a:ext>
          </a:extLst>
        </cdr:cNvPr>
        <cdr:cNvSpPr/>
      </cdr:nvSpPr>
      <cdr:spPr>
        <a:xfrm xmlns:a="http://schemas.openxmlformats.org/drawingml/2006/main" rot="16725887">
          <a:off x="6695196" y="1154060"/>
          <a:ext cx="1715123" cy="1899652"/>
        </a:xfrm>
        <a:prstGeom xmlns:a="http://schemas.openxmlformats.org/drawingml/2006/main" prst="arc">
          <a:avLst>
            <a:gd name="adj1" fmla="val 16315135"/>
            <a:gd name="adj2" fmla="val 21177710"/>
          </a:avLst>
        </a:prstGeom>
        <a:ln xmlns:a="http://schemas.openxmlformats.org/drawingml/2006/main" w="9525">
          <a:solidFill>
            <a:srgbClr val="FFB7F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0.79133</cdr:x>
      <cdr:y>0.22233</cdr:y>
    </cdr:from>
    <cdr:to>
      <cdr:x>0.83909</cdr:x>
      <cdr:y>0.26431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03114425-FAD0-4EE7-AE09-D48E9CD32AF7}"/>
            </a:ext>
          </a:extLst>
        </cdr:cNvPr>
        <cdr:cNvSpPr txBox="1"/>
      </cdr:nvSpPr>
      <cdr:spPr>
        <a:xfrm xmlns:a="http://schemas.openxmlformats.org/drawingml/2006/main">
          <a:off x="6838951" y="1479551"/>
          <a:ext cx="412749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solidFill>
                <a:srgbClr val="FFB7FF"/>
              </a:solidFill>
            </a:rPr>
            <a:t>??</a:t>
          </a:r>
        </a:p>
      </cdr:txBody>
    </cdr:sp>
  </cdr:relSizeAnchor>
  <cdr:relSizeAnchor xmlns:cdr="http://schemas.openxmlformats.org/drawingml/2006/chartDrawing">
    <cdr:from>
      <cdr:x>0.81955</cdr:x>
      <cdr:y>0.32095</cdr:y>
    </cdr:from>
    <cdr:to>
      <cdr:x>0.94455</cdr:x>
      <cdr:y>0.37686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A72A0FC8-5B34-48DD-8A3A-7CDCB43F6FFC}"/>
            </a:ext>
          </a:extLst>
        </cdr:cNvPr>
        <cdr:cNvSpPr txBox="1"/>
      </cdr:nvSpPr>
      <cdr:spPr>
        <a:xfrm xmlns:a="http://schemas.openxmlformats.org/drawingml/2006/main">
          <a:off x="7082825" y="2135842"/>
          <a:ext cx="1080294" cy="372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solidFill>
                <a:srgbClr val="FFB7FF"/>
              </a:solidFill>
            </a:rPr>
            <a:t>&lt;-- </a:t>
          </a:r>
          <a:r>
            <a:rPr lang="en-GB" sz="1100" baseline="0">
              <a:solidFill>
                <a:srgbClr val="FFB7FF"/>
              </a:solidFill>
            </a:rPr>
            <a:t>steeper?</a:t>
          </a:r>
          <a:endParaRPr lang="en-GB" sz="1100">
            <a:solidFill>
              <a:srgbClr val="FFB7FF"/>
            </a:solidFill>
          </a:endParaRPr>
        </a:p>
      </cdr:txBody>
    </cdr:sp>
  </cdr:relSizeAnchor>
  <cdr:relSizeAnchor xmlns:cdr="http://schemas.openxmlformats.org/drawingml/2006/chartDrawing">
    <cdr:from>
      <cdr:x>0.41713</cdr:x>
      <cdr:y>0.21823</cdr:y>
    </cdr:from>
    <cdr:to>
      <cdr:x>0.85297</cdr:x>
      <cdr:y>0.81969</cdr:y>
    </cdr:to>
    <cdr:sp macro="" textlink="">
      <cdr:nvSpPr>
        <cdr:cNvPr id="17" name="Trapezoid 16">
          <a:extLst xmlns:a="http://schemas.openxmlformats.org/drawingml/2006/main">
            <a:ext uri="{FF2B5EF4-FFF2-40B4-BE49-F238E27FC236}">
              <a16:creationId xmlns:a16="http://schemas.microsoft.com/office/drawing/2014/main" id="{B24291C0-4773-407B-997C-01E14059ABDE}"/>
            </a:ext>
          </a:extLst>
        </cdr:cNvPr>
        <cdr:cNvSpPr/>
      </cdr:nvSpPr>
      <cdr:spPr>
        <a:xfrm xmlns:a="http://schemas.openxmlformats.org/drawingml/2006/main" rot="16618804">
          <a:off x="3487048" y="1570247"/>
          <a:ext cx="4002613" cy="3766696"/>
        </a:xfrm>
        <a:prstGeom xmlns:a="http://schemas.openxmlformats.org/drawingml/2006/main" prst="trapezoid">
          <a:avLst>
            <a:gd name="adj" fmla="val 40211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0.21455</cdr:x>
      <cdr:y>0.30725</cdr:y>
    </cdr:from>
    <cdr:to>
      <cdr:x>0.41961</cdr:x>
      <cdr:y>0.6279</cdr:y>
    </cdr:to>
    <cdr:sp macro="" textlink="">
      <cdr:nvSpPr>
        <cdr:cNvPr id="23" name="Trapezoid 22">
          <a:extLst xmlns:a="http://schemas.openxmlformats.org/drawingml/2006/main">
            <a:ext uri="{FF2B5EF4-FFF2-40B4-BE49-F238E27FC236}">
              <a16:creationId xmlns:a16="http://schemas.microsoft.com/office/drawing/2014/main" id="{DCDDCD36-076F-4EFF-AA98-014A7A811FEC}"/>
            </a:ext>
          </a:extLst>
        </cdr:cNvPr>
        <cdr:cNvSpPr/>
      </cdr:nvSpPr>
      <cdr:spPr>
        <a:xfrm xmlns:a="http://schemas.openxmlformats.org/drawingml/2006/main" rot="5788912">
          <a:off x="1673379" y="2225520"/>
          <a:ext cx="2133866" cy="1772225"/>
        </a:xfrm>
        <a:prstGeom xmlns:a="http://schemas.openxmlformats.org/drawingml/2006/main" prst="trapezoid">
          <a:avLst>
            <a:gd name="adj" fmla="val 32702"/>
          </a:avLst>
        </a:prstGeom>
        <a:gradFill xmlns:a="http://schemas.openxmlformats.org/drawingml/2006/main" flip="none" rotWithShape="1">
          <a:gsLst>
            <a:gs pos="0">
              <a:srgbClr val="FFB7FF">
                <a:alpha val="10000"/>
              </a:srgbClr>
            </a:gs>
            <a:gs pos="100000">
              <a:schemeClr val="accent2">
                <a:lumMod val="20000"/>
                <a:lumOff val="80000"/>
                <a:alpha val="50000"/>
              </a:schemeClr>
            </a:gs>
          </a:gsLst>
          <a:lin ang="10800000" scaled="1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orca.cf.ac.uk/98660/7/EPCC.pdf" TargetMode="External"/><Relationship Id="rId7" Type="http://schemas.openxmlformats.org/officeDocument/2006/relationships/hyperlink" Target="https://yougov.co.uk/topics/politics/articles-reports/2016/01/29/global-issues" TargetMode="External"/><Relationship Id="rId2" Type="http://schemas.openxmlformats.org/officeDocument/2006/relationships/hyperlink" Target="https://orca.cf.ac.uk/98660/7/EPCC.pdf" TargetMode="External"/><Relationship Id="rId1" Type="http://schemas.openxmlformats.org/officeDocument/2006/relationships/hyperlink" Target="https://simple.wikipedia.org/wiki/List_of_countries_by_GDP_(PPP)_per_capita" TargetMode="External"/><Relationship Id="rId6" Type="http://schemas.openxmlformats.org/officeDocument/2006/relationships/hyperlink" Target="https://d25d2506sfb94s.cloudfront.net/cumulus_uploads/document/a7dgdmj6is/Results_160208.pdf" TargetMode="External"/><Relationship Id="rId5" Type="http://schemas.openxmlformats.org/officeDocument/2006/relationships/hyperlink" Target="https://www.gov.uk/government/uploads/system/uploads/attachment_data/file/424515/DECC_Public_Attitudes_Tracker_wave_13_excel_tables.xlsx" TargetMode="External"/><Relationship Id="rId4" Type="http://schemas.openxmlformats.org/officeDocument/2006/relationships/hyperlink" Target="https://orca.cf.ac.uk/98660/7/EPCC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6742-73AE-4804-B7F1-CE1857396AA0}">
  <dimension ref="A2:AU302"/>
  <sheetViews>
    <sheetView tabSelected="1" zoomScaleNormal="100" workbookViewId="0">
      <selection activeCell="A3" sqref="A3"/>
    </sheetView>
  </sheetViews>
  <sheetFormatPr defaultRowHeight="14.5" x14ac:dyDescent="0.35"/>
  <cols>
    <col min="2" max="2" width="14.36328125" customWidth="1"/>
    <col min="3" max="3" width="15.1796875" customWidth="1"/>
    <col min="4" max="5" width="13.36328125" customWidth="1"/>
    <col min="6" max="7" width="12.81640625" customWidth="1"/>
    <col min="8" max="8" width="10.36328125" customWidth="1"/>
    <col min="9" max="9" width="10.36328125" bestFit="1" customWidth="1"/>
    <col min="31" max="31" width="10" bestFit="1" customWidth="1"/>
  </cols>
  <sheetData>
    <row r="2" spans="1:25" ht="26" x14ac:dyDescent="0.6">
      <c r="A2" s="11"/>
      <c r="B2" s="10" t="s">
        <v>162</v>
      </c>
      <c r="C2" s="11"/>
      <c r="D2" s="11"/>
      <c r="E2" s="11"/>
      <c r="F2" s="11"/>
      <c r="G2" s="11"/>
      <c r="H2" s="11"/>
      <c r="I2" s="11"/>
      <c r="J2" s="11"/>
      <c r="K2" s="18"/>
      <c r="L2" s="18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4.5" customHeight="1" x14ac:dyDescent="0.35">
      <c r="B3" s="109" t="s">
        <v>158</v>
      </c>
      <c r="C3" s="17"/>
      <c r="D3" s="17"/>
      <c r="E3" s="17"/>
      <c r="F3" s="17"/>
      <c r="G3" s="17"/>
      <c r="H3" s="17"/>
      <c r="I3" s="17"/>
    </row>
    <row r="5" spans="1:25" ht="46.5" x14ac:dyDescent="0.35">
      <c r="A5" s="9" t="s">
        <v>34</v>
      </c>
      <c r="B5" s="1" t="s">
        <v>0</v>
      </c>
      <c r="C5" s="26" t="s">
        <v>53</v>
      </c>
      <c r="D5" s="6" t="s">
        <v>28</v>
      </c>
      <c r="E5" s="6" t="s">
        <v>54</v>
      </c>
      <c r="F5" s="6" t="s">
        <v>32</v>
      </c>
      <c r="I5" s="23"/>
      <c r="J5" s="25"/>
      <c r="T5" s="30" t="s">
        <v>59</v>
      </c>
      <c r="U5" s="30" t="s">
        <v>60</v>
      </c>
    </row>
    <row r="6" spans="1:25" ht="18.5" x14ac:dyDescent="0.35">
      <c r="A6">
        <v>1</v>
      </c>
      <c r="B6" s="3" t="s">
        <v>6</v>
      </c>
      <c r="C6" s="5">
        <v>24</v>
      </c>
      <c r="D6" s="13">
        <f t="shared" ref="D6:D29" si="0">(E6+F6)/2</f>
        <v>97.5</v>
      </c>
      <c r="E6" s="12">
        <v>98</v>
      </c>
      <c r="F6" s="15">
        <v>97</v>
      </c>
      <c r="G6" s="5"/>
      <c r="H6" s="5"/>
      <c r="T6" s="2">
        <f>3.79*C6 + 16.875</f>
        <v>107.83500000000001</v>
      </c>
      <c r="U6" s="27">
        <f>D6-T6</f>
        <v>-10.335000000000008</v>
      </c>
    </row>
    <row r="7" spans="1:25" ht="18.5" x14ac:dyDescent="0.35">
      <c r="A7">
        <v>2</v>
      </c>
      <c r="B7" s="3" t="s">
        <v>3</v>
      </c>
      <c r="C7" s="5">
        <v>23</v>
      </c>
      <c r="D7" s="13">
        <f t="shared" si="0"/>
        <v>95</v>
      </c>
      <c r="E7" s="15">
        <v>95</v>
      </c>
      <c r="F7" s="15">
        <v>95</v>
      </c>
      <c r="G7" s="5"/>
      <c r="H7" s="5"/>
      <c r="T7" s="2">
        <f t="shared" ref="T7:T29" si="1">3.79*C7 + 16.875</f>
        <v>104.045</v>
      </c>
      <c r="U7" s="27">
        <f t="shared" ref="U7:U29" si="2">D7-T7</f>
        <v>-9.0450000000000017</v>
      </c>
    </row>
    <row r="8" spans="1:25" ht="18.5" x14ac:dyDescent="0.35">
      <c r="A8">
        <v>3</v>
      </c>
      <c r="B8" s="3" t="s">
        <v>8</v>
      </c>
      <c r="C8" s="5">
        <v>22</v>
      </c>
      <c r="D8" s="13">
        <f t="shared" si="0"/>
        <v>94</v>
      </c>
      <c r="E8" s="15">
        <v>94</v>
      </c>
      <c r="F8" s="15">
        <v>94</v>
      </c>
      <c r="G8" s="5"/>
      <c r="H8" s="5"/>
      <c r="T8" s="2">
        <f t="shared" si="1"/>
        <v>100.255</v>
      </c>
      <c r="U8" s="27">
        <f t="shared" si="2"/>
        <v>-6.2549999999999955</v>
      </c>
    </row>
    <row r="9" spans="1:25" ht="18.5" x14ac:dyDescent="0.35">
      <c r="A9">
        <v>4</v>
      </c>
      <c r="B9" s="3" t="s">
        <v>1</v>
      </c>
      <c r="C9" s="5">
        <v>21</v>
      </c>
      <c r="D9" s="13">
        <f t="shared" si="0"/>
        <v>93.5</v>
      </c>
      <c r="E9" s="12">
        <v>91</v>
      </c>
      <c r="F9" s="15">
        <v>96</v>
      </c>
      <c r="G9" s="5"/>
      <c r="H9" s="5"/>
      <c r="T9" s="2">
        <f t="shared" si="1"/>
        <v>96.465000000000003</v>
      </c>
      <c r="U9" s="27">
        <f t="shared" si="2"/>
        <v>-2.9650000000000034</v>
      </c>
    </row>
    <row r="10" spans="1:25" ht="18.5" x14ac:dyDescent="0.35">
      <c r="A10">
        <v>5</v>
      </c>
      <c r="B10" s="3" t="s">
        <v>2</v>
      </c>
      <c r="C10" s="5">
        <v>20</v>
      </c>
      <c r="D10" s="13">
        <f t="shared" si="0"/>
        <v>92.5</v>
      </c>
      <c r="E10" s="12">
        <v>95</v>
      </c>
      <c r="F10" s="15">
        <v>90</v>
      </c>
      <c r="G10" s="5"/>
      <c r="H10" s="5"/>
      <c r="T10" s="2">
        <f t="shared" si="1"/>
        <v>92.674999999999997</v>
      </c>
      <c r="U10" s="27">
        <f t="shared" si="2"/>
        <v>-0.17499999999999716</v>
      </c>
    </row>
    <row r="11" spans="1:25" ht="18.5" x14ac:dyDescent="0.35">
      <c r="A11">
        <v>6</v>
      </c>
      <c r="B11" s="3" t="s">
        <v>5</v>
      </c>
      <c r="C11" s="5">
        <v>19</v>
      </c>
      <c r="D11" s="13">
        <f t="shared" si="0"/>
        <v>91</v>
      </c>
      <c r="E11" s="15">
        <v>91</v>
      </c>
      <c r="F11" s="15">
        <v>91</v>
      </c>
      <c r="G11" s="5"/>
      <c r="H11" s="5"/>
      <c r="T11" s="2">
        <f t="shared" si="1"/>
        <v>88.885000000000005</v>
      </c>
      <c r="U11" s="27">
        <f t="shared" si="2"/>
        <v>2.1149999999999949</v>
      </c>
    </row>
    <row r="12" spans="1:25" ht="18.5" x14ac:dyDescent="0.35">
      <c r="A12">
        <v>7</v>
      </c>
      <c r="B12" s="3" t="s">
        <v>7</v>
      </c>
      <c r="C12" s="5">
        <v>18</v>
      </c>
      <c r="D12" s="13">
        <f t="shared" si="0"/>
        <v>91</v>
      </c>
      <c r="E12" s="15">
        <v>91</v>
      </c>
      <c r="F12" s="15">
        <v>91</v>
      </c>
      <c r="G12" s="5"/>
      <c r="H12" s="5"/>
      <c r="T12" s="2">
        <f t="shared" si="1"/>
        <v>85.094999999999999</v>
      </c>
      <c r="U12" s="27">
        <f t="shared" si="2"/>
        <v>5.9050000000000011</v>
      </c>
    </row>
    <row r="13" spans="1:25" ht="18.5" x14ac:dyDescent="0.35">
      <c r="A13">
        <v>8</v>
      </c>
      <c r="B13" s="3" t="s">
        <v>9</v>
      </c>
      <c r="C13" s="5">
        <v>17</v>
      </c>
      <c r="D13" s="13">
        <f t="shared" si="0"/>
        <v>86.5</v>
      </c>
      <c r="E13" s="14">
        <v>77</v>
      </c>
      <c r="F13" s="15">
        <v>96</v>
      </c>
      <c r="G13" s="5"/>
      <c r="H13" s="5"/>
      <c r="T13" s="2">
        <f t="shared" si="1"/>
        <v>81.305000000000007</v>
      </c>
      <c r="U13" s="27">
        <f t="shared" si="2"/>
        <v>5.1949999999999932</v>
      </c>
    </row>
    <row r="14" spans="1:25" ht="18.5" x14ac:dyDescent="0.35">
      <c r="A14">
        <v>9</v>
      </c>
      <c r="B14" s="3" t="s">
        <v>4</v>
      </c>
      <c r="C14" s="5">
        <v>16</v>
      </c>
      <c r="D14" s="13">
        <f t="shared" si="0"/>
        <v>86</v>
      </c>
      <c r="E14" s="21">
        <v>75</v>
      </c>
      <c r="F14" s="15">
        <v>97</v>
      </c>
      <c r="G14" s="5"/>
      <c r="H14" s="5"/>
      <c r="T14" s="2">
        <f t="shared" si="1"/>
        <v>77.515000000000001</v>
      </c>
      <c r="U14" s="27">
        <f t="shared" si="2"/>
        <v>8.4849999999999994</v>
      </c>
    </row>
    <row r="15" spans="1:25" ht="18.5" x14ac:dyDescent="0.35">
      <c r="A15">
        <v>10</v>
      </c>
      <c r="B15" s="3" t="s">
        <v>10</v>
      </c>
      <c r="C15" s="5">
        <v>15</v>
      </c>
      <c r="D15" s="13">
        <f t="shared" si="0"/>
        <v>84.5</v>
      </c>
      <c r="E15" s="12">
        <v>70</v>
      </c>
      <c r="F15" s="15">
        <v>99</v>
      </c>
      <c r="G15" s="5"/>
      <c r="H15" s="5"/>
      <c r="T15" s="2">
        <f t="shared" si="1"/>
        <v>73.724999999999994</v>
      </c>
      <c r="U15" s="27">
        <f t="shared" si="2"/>
        <v>10.775000000000006</v>
      </c>
    </row>
    <row r="16" spans="1:25" ht="18.5" x14ac:dyDescent="0.35">
      <c r="A16">
        <v>11</v>
      </c>
      <c r="B16" s="3" t="s">
        <v>12</v>
      </c>
      <c r="C16" s="5">
        <v>14</v>
      </c>
      <c r="D16" s="13">
        <f t="shared" si="0"/>
        <v>84.5</v>
      </c>
      <c r="E16" s="7">
        <v>76</v>
      </c>
      <c r="F16" s="15">
        <v>93</v>
      </c>
      <c r="G16" s="5"/>
      <c r="H16" s="5"/>
      <c r="T16" s="2">
        <f t="shared" si="1"/>
        <v>69.935000000000002</v>
      </c>
      <c r="U16" s="27">
        <f t="shared" si="2"/>
        <v>14.564999999999998</v>
      </c>
    </row>
    <row r="17" spans="1:42" ht="18.5" x14ac:dyDescent="0.35">
      <c r="A17">
        <v>12</v>
      </c>
      <c r="B17" s="3" t="s">
        <v>11</v>
      </c>
      <c r="C17" s="5">
        <v>13</v>
      </c>
      <c r="D17" s="13">
        <f t="shared" si="0"/>
        <v>75.5</v>
      </c>
      <c r="E17" s="20">
        <v>81</v>
      </c>
      <c r="F17" s="15">
        <v>70</v>
      </c>
      <c r="G17" s="5"/>
      <c r="H17" s="5"/>
      <c r="T17" s="2">
        <f t="shared" si="1"/>
        <v>66.14500000000001</v>
      </c>
      <c r="U17" s="27">
        <f t="shared" si="2"/>
        <v>9.3549999999999898</v>
      </c>
    </row>
    <row r="18" spans="1:42" ht="18.5" x14ac:dyDescent="0.35">
      <c r="A18">
        <v>13</v>
      </c>
      <c r="B18" s="3" t="s">
        <v>15</v>
      </c>
      <c r="C18" s="5">
        <v>12</v>
      </c>
      <c r="D18" s="13">
        <f t="shared" si="0"/>
        <v>73</v>
      </c>
      <c r="E18" s="12">
        <v>74</v>
      </c>
      <c r="F18" s="15">
        <v>72</v>
      </c>
      <c r="G18" s="5"/>
      <c r="H18" s="5"/>
      <c r="T18" s="2">
        <f t="shared" si="1"/>
        <v>62.355000000000004</v>
      </c>
      <c r="U18" s="27">
        <f t="shared" si="2"/>
        <v>10.644999999999996</v>
      </c>
    </row>
    <row r="19" spans="1:42" ht="18.5" x14ac:dyDescent="0.35">
      <c r="A19">
        <v>14</v>
      </c>
      <c r="B19" s="3" t="s">
        <v>13</v>
      </c>
      <c r="C19" s="5">
        <v>11</v>
      </c>
      <c r="D19" s="13">
        <f t="shared" si="0"/>
        <v>60.5</v>
      </c>
      <c r="E19" s="22">
        <v>76</v>
      </c>
      <c r="F19" s="15">
        <v>45</v>
      </c>
      <c r="G19" s="5"/>
      <c r="H19" s="5"/>
      <c r="T19" s="2">
        <f t="shared" si="1"/>
        <v>58.564999999999998</v>
      </c>
      <c r="U19" s="27">
        <f t="shared" si="2"/>
        <v>1.9350000000000023</v>
      </c>
    </row>
    <row r="20" spans="1:42" ht="18.5" x14ac:dyDescent="0.35">
      <c r="A20">
        <v>15</v>
      </c>
      <c r="B20" s="3" t="s">
        <v>14</v>
      </c>
      <c r="C20" s="5">
        <v>10</v>
      </c>
      <c r="D20" s="13">
        <f t="shared" si="0"/>
        <v>46</v>
      </c>
      <c r="E20" s="12">
        <v>43</v>
      </c>
      <c r="F20" s="15">
        <v>49</v>
      </c>
      <c r="G20" s="5"/>
      <c r="H20" s="5"/>
      <c r="T20" s="2">
        <f t="shared" si="1"/>
        <v>54.774999999999999</v>
      </c>
      <c r="U20" s="27">
        <f t="shared" si="2"/>
        <v>-8.7749999999999986</v>
      </c>
    </row>
    <row r="21" spans="1:42" ht="18.5" x14ac:dyDescent="0.35">
      <c r="A21">
        <v>16</v>
      </c>
      <c r="B21" s="3" t="s">
        <v>17</v>
      </c>
      <c r="C21" s="5">
        <v>9</v>
      </c>
      <c r="D21" s="13">
        <f t="shared" si="0"/>
        <v>40</v>
      </c>
      <c r="E21" s="12">
        <v>50</v>
      </c>
      <c r="F21" s="15">
        <v>30</v>
      </c>
      <c r="G21" s="5"/>
      <c r="H21" s="5"/>
      <c r="T21" s="2">
        <f t="shared" si="1"/>
        <v>50.984999999999999</v>
      </c>
      <c r="U21" s="27">
        <f t="shared" si="2"/>
        <v>-10.984999999999999</v>
      </c>
    </row>
    <row r="22" spans="1:42" ht="18.5" x14ac:dyDescent="0.35">
      <c r="A22">
        <v>17</v>
      </c>
      <c r="B22" s="3" t="s">
        <v>24</v>
      </c>
      <c r="C22" s="5">
        <v>8</v>
      </c>
      <c r="D22" s="13">
        <f t="shared" si="0"/>
        <v>40</v>
      </c>
      <c r="E22" s="12">
        <v>40</v>
      </c>
      <c r="F22" s="15">
        <v>40</v>
      </c>
      <c r="G22" s="5"/>
      <c r="H22" s="5"/>
      <c r="T22" s="2">
        <f t="shared" si="1"/>
        <v>47.195</v>
      </c>
      <c r="U22" s="27">
        <f t="shared" si="2"/>
        <v>-7.1950000000000003</v>
      </c>
    </row>
    <row r="23" spans="1:42" ht="18.5" x14ac:dyDescent="0.35">
      <c r="A23">
        <v>18</v>
      </c>
      <c r="B23" s="3" t="s">
        <v>20</v>
      </c>
      <c r="C23" s="5">
        <v>7</v>
      </c>
      <c r="D23" s="13">
        <f t="shared" si="0"/>
        <v>36.5</v>
      </c>
      <c r="E23" s="12">
        <v>45</v>
      </c>
      <c r="F23" s="15">
        <v>28</v>
      </c>
      <c r="G23" s="5"/>
      <c r="H23" s="5"/>
      <c r="T23" s="2">
        <f t="shared" si="1"/>
        <v>43.405000000000001</v>
      </c>
      <c r="U23" s="27">
        <f t="shared" si="2"/>
        <v>-6.9050000000000011</v>
      </c>
    </row>
    <row r="24" spans="1:42" ht="18.5" x14ac:dyDescent="0.35">
      <c r="A24">
        <v>19</v>
      </c>
      <c r="B24" s="3" t="s">
        <v>16</v>
      </c>
      <c r="C24" s="5">
        <v>6</v>
      </c>
      <c r="D24" s="13">
        <f t="shared" si="0"/>
        <v>34.5</v>
      </c>
      <c r="E24" s="12">
        <v>37</v>
      </c>
      <c r="F24" s="15">
        <v>32</v>
      </c>
      <c r="G24" s="5"/>
      <c r="H24" s="5"/>
      <c r="T24" s="2">
        <f t="shared" si="1"/>
        <v>39.615000000000002</v>
      </c>
      <c r="U24" s="27">
        <f t="shared" si="2"/>
        <v>-5.115000000000002</v>
      </c>
    </row>
    <row r="25" spans="1:42" ht="18.5" x14ac:dyDescent="0.35">
      <c r="A25">
        <v>20</v>
      </c>
      <c r="B25" s="3" t="s">
        <v>18</v>
      </c>
      <c r="C25" s="5">
        <v>5</v>
      </c>
      <c r="D25" s="13">
        <f t="shared" si="0"/>
        <v>30.5</v>
      </c>
      <c r="E25" s="12">
        <v>37</v>
      </c>
      <c r="F25" s="15">
        <v>24</v>
      </c>
      <c r="G25" s="5"/>
      <c r="H25" s="5"/>
      <c r="T25" s="2">
        <f t="shared" si="1"/>
        <v>35.825000000000003</v>
      </c>
      <c r="U25" s="27">
        <f t="shared" si="2"/>
        <v>-5.3250000000000028</v>
      </c>
    </row>
    <row r="26" spans="1:42" ht="18.5" x14ac:dyDescent="0.35">
      <c r="A26">
        <v>21</v>
      </c>
      <c r="B26" s="3" t="s">
        <v>21</v>
      </c>
      <c r="C26" s="5">
        <v>4</v>
      </c>
      <c r="D26" s="13">
        <f t="shared" si="0"/>
        <v>29.5</v>
      </c>
      <c r="E26" s="12">
        <v>38</v>
      </c>
      <c r="F26" s="15">
        <v>21</v>
      </c>
      <c r="G26" s="5"/>
      <c r="H26" s="5"/>
      <c r="T26" s="2">
        <f t="shared" si="1"/>
        <v>32.034999999999997</v>
      </c>
      <c r="U26" s="27">
        <f t="shared" si="2"/>
        <v>-2.5349999999999966</v>
      </c>
    </row>
    <row r="27" spans="1:42" ht="18.5" x14ac:dyDescent="0.35">
      <c r="A27">
        <v>22</v>
      </c>
      <c r="B27" s="3" t="s">
        <v>19</v>
      </c>
      <c r="C27" s="5">
        <v>3</v>
      </c>
      <c r="D27" s="13">
        <f t="shared" si="0"/>
        <v>29</v>
      </c>
      <c r="E27" s="12">
        <v>31</v>
      </c>
      <c r="F27" s="15">
        <v>27</v>
      </c>
      <c r="G27" s="5"/>
      <c r="H27" s="5"/>
      <c r="T27" s="2">
        <f t="shared" si="1"/>
        <v>28.245000000000001</v>
      </c>
      <c r="U27" s="27">
        <f t="shared" si="2"/>
        <v>0.75499999999999901</v>
      </c>
    </row>
    <row r="28" spans="1:42" ht="18.5" x14ac:dyDescent="0.35">
      <c r="A28">
        <v>23</v>
      </c>
      <c r="B28" s="3" t="s">
        <v>23</v>
      </c>
      <c r="C28" s="5">
        <v>2</v>
      </c>
      <c r="D28" s="13">
        <f t="shared" si="0"/>
        <v>29</v>
      </c>
      <c r="E28" s="12">
        <v>39</v>
      </c>
      <c r="F28" s="15">
        <v>19</v>
      </c>
      <c r="G28" s="5"/>
      <c r="H28" s="5"/>
      <c r="T28" s="2">
        <f t="shared" si="1"/>
        <v>24.454999999999998</v>
      </c>
      <c r="U28" s="27">
        <f t="shared" si="2"/>
        <v>4.5450000000000017</v>
      </c>
    </row>
    <row r="29" spans="1:42" ht="18.5" x14ac:dyDescent="0.35">
      <c r="A29">
        <v>24</v>
      </c>
      <c r="B29" s="3" t="s">
        <v>22</v>
      </c>
      <c r="C29" s="5">
        <v>1</v>
      </c>
      <c r="D29" s="13">
        <f t="shared" si="0"/>
        <v>22</v>
      </c>
      <c r="E29" s="12">
        <v>27</v>
      </c>
      <c r="F29" s="15">
        <v>17</v>
      </c>
      <c r="G29" s="5"/>
      <c r="H29" s="5"/>
      <c r="T29" s="2">
        <f t="shared" si="1"/>
        <v>20.664999999999999</v>
      </c>
      <c r="U29" s="27">
        <f t="shared" si="2"/>
        <v>1.3350000000000009</v>
      </c>
    </row>
    <row r="30" spans="1:42" ht="18.5" x14ac:dyDescent="0.35">
      <c r="E30" s="19" t="s">
        <v>55</v>
      </c>
      <c r="Y30" s="59"/>
      <c r="Z30" s="5"/>
      <c r="AA30" s="13"/>
      <c r="AB30" s="12"/>
      <c r="AC30" s="15"/>
      <c r="AO30" s="2"/>
      <c r="AP30" s="27"/>
    </row>
    <row r="31" spans="1:42" ht="18.5" x14ac:dyDescent="0.35">
      <c r="E31" s="16" t="s">
        <v>31</v>
      </c>
      <c r="Y31" s="59"/>
      <c r="Z31" s="5"/>
      <c r="AA31" s="13"/>
      <c r="AB31" s="12"/>
      <c r="AC31" s="15"/>
      <c r="AO31" s="2"/>
      <c r="AP31" s="27"/>
    </row>
    <row r="32" spans="1:42" ht="18.5" x14ac:dyDescent="0.35">
      <c r="E32" s="16"/>
      <c r="O32" s="42" t="s">
        <v>80</v>
      </c>
      <c r="P32" s="42"/>
      <c r="Q32" s="42" t="s">
        <v>81</v>
      </c>
      <c r="R32" s="42"/>
      <c r="S32" s="42" t="s">
        <v>82</v>
      </c>
      <c r="T32" s="42"/>
      <c r="U32" s="42" t="s">
        <v>83</v>
      </c>
      <c r="Y32" s="59"/>
      <c r="Z32" s="5"/>
      <c r="AA32" s="13"/>
      <c r="AB32" s="12"/>
      <c r="AC32" s="15"/>
      <c r="AO32" s="2"/>
      <c r="AP32" s="27"/>
    </row>
    <row r="33" spans="1:29" ht="18.5" x14ac:dyDescent="0.35">
      <c r="I33" s="45" t="s">
        <v>84</v>
      </c>
      <c r="J33" s="25">
        <f>CORREL(D36:D57,E36:E57)</f>
        <v>-0.80475560149334835</v>
      </c>
      <c r="O33" s="43">
        <f>$J33/SQRT((1-J33^2)/($U33-2))</f>
        <v>-6.0629015392392587</v>
      </c>
      <c r="P33" s="42"/>
      <c r="Q33" s="44">
        <f>TDIST(ABS($O33), ($U33-2), 2)</f>
        <v>6.3111432958139492E-6</v>
      </c>
      <c r="R33" s="42"/>
      <c r="S33" s="43">
        <f>_xlfn.T.INV.2T(0.05, ($U33-2))</f>
        <v>2.0859634472658648</v>
      </c>
      <c r="T33" s="42"/>
      <c r="U33" s="42">
        <f>ROWS(B36:B57)</f>
        <v>22</v>
      </c>
      <c r="Y33" s="59"/>
      <c r="Z33" s="5"/>
      <c r="AA33" s="13"/>
      <c r="AB33" s="12"/>
      <c r="AC33" s="15"/>
    </row>
    <row r="34" spans="1:29" ht="14" customHeight="1" x14ac:dyDescent="0.35">
      <c r="Y34" s="59"/>
      <c r="Z34" s="5"/>
      <c r="AA34" s="41"/>
      <c r="AB34" s="14"/>
      <c r="AC34" s="15"/>
    </row>
    <row r="35" spans="1:29" ht="62" x14ac:dyDescent="0.35">
      <c r="A35" s="9" t="s">
        <v>25</v>
      </c>
      <c r="B35" s="1" t="s">
        <v>0</v>
      </c>
      <c r="C35" s="4" t="s">
        <v>27</v>
      </c>
      <c r="D35" s="6" t="s">
        <v>61</v>
      </c>
      <c r="E35" s="6" t="s">
        <v>134</v>
      </c>
      <c r="F35" s="6" t="s">
        <v>33</v>
      </c>
      <c r="G35" s="6" t="s">
        <v>32</v>
      </c>
      <c r="H35" s="6" t="s">
        <v>122</v>
      </c>
      <c r="W35" s="28" t="s">
        <v>135</v>
      </c>
    </row>
    <row r="36" spans="1:29" ht="18.5" x14ac:dyDescent="0.35">
      <c r="A36" s="29">
        <v>1</v>
      </c>
      <c r="B36" s="3" t="s">
        <v>1</v>
      </c>
      <c r="C36" s="5">
        <v>75</v>
      </c>
      <c r="D36" s="13">
        <f>(F36+G36)/2 - $U$9</f>
        <v>96.465000000000003</v>
      </c>
      <c r="E36" s="5">
        <f>H36*6</f>
        <v>22.200000000000003</v>
      </c>
      <c r="F36" s="12">
        <v>91</v>
      </c>
      <c r="G36" s="15">
        <v>96</v>
      </c>
      <c r="H36" s="5">
        <v>3.7</v>
      </c>
      <c r="W36" s="5">
        <v>64</v>
      </c>
    </row>
    <row r="37" spans="1:29" ht="18.5" x14ac:dyDescent="0.35">
      <c r="A37" s="29">
        <v>2</v>
      </c>
      <c r="B37" s="3" t="s">
        <v>2</v>
      </c>
      <c r="C37" s="5">
        <v>70</v>
      </c>
      <c r="D37" s="13">
        <f>(F37+G37)/2 - $U$10</f>
        <v>92.674999999999997</v>
      </c>
      <c r="E37" s="5">
        <f t="shared" ref="E37:E57" si="3">H37*6</f>
        <v>21.6</v>
      </c>
      <c r="F37" s="12">
        <v>95</v>
      </c>
      <c r="G37" s="15">
        <v>90</v>
      </c>
      <c r="H37" s="5">
        <v>3.6</v>
      </c>
      <c r="W37" s="5">
        <v>58</v>
      </c>
    </row>
    <row r="38" spans="1:29" ht="18.5" x14ac:dyDescent="0.35">
      <c r="A38" s="29">
        <v>3</v>
      </c>
      <c r="B38" s="3" t="s">
        <v>3</v>
      </c>
      <c r="C38" s="5">
        <v>65</v>
      </c>
      <c r="D38" s="13">
        <v>100</v>
      </c>
      <c r="E38" s="5">
        <f t="shared" si="3"/>
        <v>27</v>
      </c>
      <c r="F38" s="15">
        <v>95</v>
      </c>
      <c r="G38" s="15">
        <v>95</v>
      </c>
      <c r="H38" s="5">
        <v>4.5</v>
      </c>
      <c r="W38" s="5">
        <v>67</v>
      </c>
    </row>
    <row r="39" spans="1:29" ht="18.5" x14ac:dyDescent="0.35">
      <c r="A39" s="29">
        <v>4</v>
      </c>
      <c r="B39" s="3" t="s">
        <v>4</v>
      </c>
      <c r="C39" s="5">
        <v>58</v>
      </c>
      <c r="D39" s="13">
        <f>(F39+G39)/2 -$U$14</f>
        <v>77.515000000000001</v>
      </c>
      <c r="E39" s="5">
        <f t="shared" si="3"/>
        <v>11.399999999999999</v>
      </c>
      <c r="F39" s="21">
        <v>75</v>
      </c>
      <c r="G39" s="15">
        <v>97</v>
      </c>
      <c r="H39" s="5">
        <v>1.9</v>
      </c>
      <c r="W39" s="5">
        <v>56</v>
      </c>
    </row>
    <row r="40" spans="1:29" ht="18.5" x14ac:dyDescent="0.35">
      <c r="A40" s="29">
        <v>5</v>
      </c>
      <c r="B40" s="3" t="s">
        <v>5</v>
      </c>
      <c r="C40" s="5">
        <v>56</v>
      </c>
      <c r="D40" s="13">
        <f>(F40+G40)/2 -$U$11</f>
        <v>88.885000000000005</v>
      </c>
      <c r="E40" s="5">
        <f t="shared" si="3"/>
        <v>21.6</v>
      </c>
      <c r="F40" s="15">
        <v>91</v>
      </c>
      <c r="G40" s="15">
        <v>91</v>
      </c>
      <c r="H40" s="5">
        <v>3.6</v>
      </c>
      <c r="W40" s="5">
        <v>51</v>
      </c>
    </row>
    <row r="41" spans="1:29" ht="18.5" x14ac:dyDescent="0.35">
      <c r="A41" s="29">
        <v>6</v>
      </c>
      <c r="B41" s="3" t="s">
        <v>6</v>
      </c>
      <c r="C41" s="5">
        <v>55</v>
      </c>
      <c r="D41" s="13">
        <v>100</v>
      </c>
      <c r="E41" s="5">
        <f t="shared" si="3"/>
        <v>23.4</v>
      </c>
      <c r="F41" s="12">
        <v>98</v>
      </c>
      <c r="G41" s="15">
        <v>97</v>
      </c>
      <c r="H41" s="5">
        <v>3.9</v>
      </c>
      <c r="W41" s="5">
        <v>44</v>
      </c>
    </row>
    <row r="42" spans="1:29" ht="18.5" x14ac:dyDescent="0.35">
      <c r="A42" s="29">
        <v>7</v>
      </c>
      <c r="B42" s="3" t="s">
        <v>7</v>
      </c>
      <c r="C42" s="5">
        <v>55</v>
      </c>
      <c r="D42" s="13">
        <f>(F42+G42)/2 - $U$12</f>
        <v>85.094999999999999</v>
      </c>
      <c r="E42" s="5">
        <f t="shared" si="3"/>
        <v>22.799999999999997</v>
      </c>
      <c r="F42" s="15">
        <v>91</v>
      </c>
      <c r="G42" s="15">
        <v>91</v>
      </c>
      <c r="H42" s="5">
        <v>3.8</v>
      </c>
      <c r="W42" s="5">
        <v>62</v>
      </c>
    </row>
    <row r="43" spans="1:29" ht="18.5" x14ac:dyDescent="0.35">
      <c r="A43" s="29">
        <v>8</v>
      </c>
      <c r="B43" s="3" t="s">
        <v>8</v>
      </c>
      <c r="C43" s="5">
        <v>53</v>
      </c>
      <c r="D43" s="13">
        <v>100</v>
      </c>
      <c r="E43" s="5">
        <f t="shared" si="3"/>
        <v>24</v>
      </c>
      <c r="F43" s="15">
        <v>94</v>
      </c>
      <c r="G43" s="15">
        <v>94</v>
      </c>
      <c r="H43" s="5">
        <v>4</v>
      </c>
      <c r="W43" s="5">
        <v>53</v>
      </c>
    </row>
    <row r="44" spans="1:29" ht="18.5" x14ac:dyDescent="0.35">
      <c r="A44" s="29">
        <v>9</v>
      </c>
      <c r="B44" s="3" t="s">
        <v>9</v>
      </c>
      <c r="C44" s="5">
        <v>47</v>
      </c>
      <c r="D44" s="13">
        <f>(F44+G44)/2 -$U$13</f>
        <v>81.305000000000007</v>
      </c>
      <c r="E44" s="5">
        <f t="shared" si="3"/>
        <v>21.6</v>
      </c>
      <c r="F44" s="14">
        <v>77</v>
      </c>
      <c r="G44" s="15">
        <v>96</v>
      </c>
      <c r="H44" s="5">
        <v>3.6</v>
      </c>
      <c r="W44" s="5">
        <v>47</v>
      </c>
    </row>
    <row r="45" spans="1:29" ht="18.5" x14ac:dyDescent="0.35">
      <c r="A45" s="29">
        <v>10</v>
      </c>
      <c r="B45" s="3" t="s">
        <v>10</v>
      </c>
      <c r="C45" s="5">
        <v>45</v>
      </c>
      <c r="D45" s="13">
        <f>(F45+G45)/2 -$U$15</f>
        <v>73.724999999999994</v>
      </c>
      <c r="E45" s="5">
        <f t="shared" si="3"/>
        <v>18.600000000000001</v>
      </c>
      <c r="F45" s="12">
        <v>70</v>
      </c>
      <c r="G45" s="15">
        <v>99</v>
      </c>
      <c r="H45" s="5">
        <v>3.1</v>
      </c>
      <c r="W45" s="5">
        <v>47</v>
      </c>
    </row>
    <row r="46" spans="1:29" ht="18.5" x14ac:dyDescent="0.35">
      <c r="A46" s="29">
        <v>11</v>
      </c>
      <c r="B46" s="3" t="s">
        <v>12</v>
      </c>
      <c r="C46" s="5">
        <v>41</v>
      </c>
      <c r="D46" s="13">
        <f>(F46+G46)/2 -$U$16</f>
        <v>69.935000000000002</v>
      </c>
      <c r="E46" s="5">
        <f t="shared" si="3"/>
        <v>19.799999999999997</v>
      </c>
      <c r="F46" s="7">
        <v>76</v>
      </c>
      <c r="G46" s="15">
        <v>93</v>
      </c>
      <c r="H46" s="5">
        <v>3.3</v>
      </c>
      <c r="W46" s="5">
        <v>46</v>
      </c>
    </row>
    <row r="47" spans="1:29" ht="18.5" x14ac:dyDescent="0.35">
      <c r="A47" s="29">
        <v>12</v>
      </c>
      <c r="B47" s="3" t="s">
        <v>11</v>
      </c>
      <c r="C47" s="5">
        <v>41</v>
      </c>
      <c r="D47" s="13">
        <f>(F47+G47)/2 -$U$17</f>
        <v>66.14500000000001</v>
      </c>
      <c r="E47" s="5">
        <f t="shared" si="3"/>
        <v>40.799999999999997</v>
      </c>
      <c r="F47" s="20">
        <v>81</v>
      </c>
      <c r="G47" s="15">
        <v>70</v>
      </c>
      <c r="H47" s="5">
        <v>6.8</v>
      </c>
      <c r="W47" s="5">
        <v>41</v>
      </c>
    </row>
    <row r="48" spans="1:29" ht="18.5" x14ac:dyDescent="0.35">
      <c r="A48" s="29">
        <v>13</v>
      </c>
      <c r="B48" s="3" t="s">
        <v>14</v>
      </c>
      <c r="C48" s="5">
        <v>32</v>
      </c>
      <c r="D48" s="13">
        <f>(F48+G48)/2 -$U$20</f>
        <v>54.774999999999999</v>
      </c>
      <c r="E48" s="5">
        <f t="shared" si="3"/>
        <v>36.599999999999994</v>
      </c>
      <c r="F48" s="12">
        <v>43</v>
      </c>
      <c r="G48" s="15">
        <v>49</v>
      </c>
      <c r="H48" s="5">
        <v>6.1</v>
      </c>
      <c r="W48" s="5">
        <v>43</v>
      </c>
    </row>
    <row r="49" spans="1:47" ht="18.5" x14ac:dyDescent="0.35">
      <c r="A49" s="29">
        <v>14</v>
      </c>
      <c r="B49" s="3" t="s">
        <v>15</v>
      </c>
      <c r="C49" s="5">
        <v>29</v>
      </c>
      <c r="D49" s="13">
        <f>(F49+G49)/2 - $U$18</f>
        <v>62.355000000000004</v>
      </c>
      <c r="E49" s="5">
        <f t="shared" si="3"/>
        <v>42.599999999999994</v>
      </c>
      <c r="F49" s="12">
        <v>74</v>
      </c>
      <c r="G49" s="15">
        <v>72</v>
      </c>
      <c r="H49" s="5">
        <v>7.1</v>
      </c>
      <c r="W49" s="5">
        <v>49</v>
      </c>
    </row>
    <row r="50" spans="1:47" ht="18.5" x14ac:dyDescent="0.35">
      <c r="A50" s="29">
        <v>15</v>
      </c>
      <c r="B50" s="3" t="s">
        <v>16</v>
      </c>
      <c r="C50" s="5">
        <v>29</v>
      </c>
      <c r="D50" s="13">
        <f>(F50+G50)/2 - $U$24</f>
        <v>39.615000000000002</v>
      </c>
      <c r="E50" s="5">
        <f t="shared" si="3"/>
        <v>27.599999999999998</v>
      </c>
      <c r="F50" s="12">
        <v>37</v>
      </c>
      <c r="G50" s="15">
        <v>32</v>
      </c>
      <c r="H50" s="5">
        <v>4.5999999999999996</v>
      </c>
      <c r="W50" s="5">
        <v>36</v>
      </c>
    </row>
    <row r="51" spans="1:47" ht="18.5" x14ac:dyDescent="0.35">
      <c r="A51" s="29">
        <v>16</v>
      </c>
      <c r="B51" s="3" t="s">
        <v>17</v>
      </c>
      <c r="C51" s="5">
        <v>26</v>
      </c>
      <c r="D51" s="13">
        <f>(F51+G51)/2 - $U$21</f>
        <v>50.984999999999999</v>
      </c>
      <c r="E51" s="5">
        <f t="shared" si="3"/>
        <v>48.599999999999994</v>
      </c>
      <c r="F51" s="12">
        <v>50</v>
      </c>
      <c r="G51" s="15">
        <v>30</v>
      </c>
      <c r="H51" s="5">
        <v>8.1</v>
      </c>
      <c r="W51" s="5">
        <v>31</v>
      </c>
    </row>
    <row r="52" spans="1:47" ht="18.5" x14ac:dyDescent="0.35">
      <c r="A52" s="29">
        <v>17</v>
      </c>
      <c r="B52" s="3" t="s">
        <v>19</v>
      </c>
      <c r="C52" s="5">
        <v>17</v>
      </c>
      <c r="D52" s="13">
        <f>(F52+G52)/2 - $U$27</f>
        <v>28.245000000000001</v>
      </c>
      <c r="E52" s="5">
        <f t="shared" si="3"/>
        <v>40.799999999999997</v>
      </c>
      <c r="F52" s="12">
        <v>31</v>
      </c>
      <c r="G52" s="15">
        <v>27</v>
      </c>
      <c r="H52" s="5">
        <v>6.8</v>
      </c>
      <c r="W52" s="5">
        <v>32</v>
      </c>
    </row>
    <row r="53" spans="1:47" ht="18.5" x14ac:dyDescent="0.35">
      <c r="A53" s="29">
        <v>18</v>
      </c>
      <c r="B53" s="3" t="s">
        <v>24</v>
      </c>
      <c r="C53" s="5">
        <v>16</v>
      </c>
      <c r="D53" s="13">
        <f>(F53+G53)/2 - $U$22</f>
        <v>47.195</v>
      </c>
      <c r="E53" s="5">
        <f t="shared" si="3"/>
        <v>49.199999999999996</v>
      </c>
      <c r="F53" s="12">
        <v>40</v>
      </c>
      <c r="G53" s="15">
        <v>40</v>
      </c>
      <c r="H53" s="5">
        <v>8.1999999999999993</v>
      </c>
      <c r="W53" s="5">
        <v>27</v>
      </c>
    </row>
    <row r="54" spans="1:47" ht="18.5" x14ac:dyDescent="0.35">
      <c r="A54" s="29">
        <v>19</v>
      </c>
      <c r="B54" s="3" t="s">
        <v>20</v>
      </c>
      <c r="C54" s="5">
        <v>14</v>
      </c>
      <c r="D54" s="13">
        <f>(F54+G54)/2 - $U$23</f>
        <v>43.405000000000001</v>
      </c>
      <c r="E54" s="5">
        <f t="shared" si="3"/>
        <v>41.400000000000006</v>
      </c>
      <c r="F54" s="12">
        <v>45</v>
      </c>
      <c r="G54" s="15">
        <v>28</v>
      </c>
      <c r="H54" s="5">
        <v>6.9</v>
      </c>
      <c r="W54" s="5">
        <v>29</v>
      </c>
    </row>
    <row r="55" spans="1:47" ht="18.5" x14ac:dyDescent="0.35">
      <c r="A55" s="29">
        <v>20</v>
      </c>
      <c r="B55" s="3" t="s">
        <v>21</v>
      </c>
      <c r="C55" s="5">
        <v>12</v>
      </c>
      <c r="D55" s="13">
        <f>(F55+G55)/2 - $U$26</f>
        <v>32.034999999999997</v>
      </c>
      <c r="E55" s="5">
        <f t="shared" si="3"/>
        <v>52.199999999999996</v>
      </c>
      <c r="F55" s="12">
        <v>38</v>
      </c>
      <c r="G55" s="15">
        <v>21</v>
      </c>
      <c r="H55" s="5">
        <v>8.6999999999999993</v>
      </c>
      <c r="W55" s="5">
        <v>31</v>
      </c>
    </row>
    <row r="56" spans="1:47" ht="18.5" x14ac:dyDescent="0.35">
      <c r="A56" s="29">
        <v>21</v>
      </c>
      <c r="B56" s="3" t="s">
        <v>22</v>
      </c>
      <c r="C56" s="5">
        <v>11</v>
      </c>
      <c r="D56" s="13">
        <f>(F56+G56)/2 - $U$29</f>
        <v>20.664999999999999</v>
      </c>
      <c r="E56" s="5">
        <f t="shared" si="3"/>
        <v>57</v>
      </c>
      <c r="F56" s="12">
        <v>27</v>
      </c>
      <c r="G56" s="15">
        <v>17</v>
      </c>
      <c r="H56" s="5">
        <v>9.5</v>
      </c>
      <c r="W56" s="5">
        <v>23</v>
      </c>
    </row>
    <row r="57" spans="1:47" ht="18.5" x14ac:dyDescent="0.35">
      <c r="A57" s="29">
        <v>22</v>
      </c>
      <c r="B57" s="3" t="s">
        <v>23</v>
      </c>
      <c r="C57" s="5">
        <v>10</v>
      </c>
      <c r="D57" s="13">
        <f>(F57+G57)/2 - $U$28</f>
        <v>24.454999999999998</v>
      </c>
      <c r="E57" s="5">
        <f t="shared" si="3"/>
        <v>54.599999999999994</v>
      </c>
      <c r="F57" s="12">
        <v>39</v>
      </c>
      <c r="G57" s="15">
        <v>19</v>
      </c>
      <c r="H57" s="5">
        <v>9.1</v>
      </c>
      <c r="W57" s="5">
        <v>27</v>
      </c>
    </row>
    <row r="58" spans="1:47" x14ac:dyDescent="0.35">
      <c r="F58" s="19" t="s">
        <v>55</v>
      </c>
    </row>
    <row r="59" spans="1:47" x14ac:dyDescent="0.35">
      <c r="F59" s="16" t="s">
        <v>31</v>
      </c>
    </row>
    <row r="62" spans="1:47" ht="72" customHeight="1" x14ac:dyDescent="0.35">
      <c r="A62" s="8" t="s">
        <v>30</v>
      </c>
      <c r="B62" s="1" t="s">
        <v>0</v>
      </c>
      <c r="C62" s="4" t="s">
        <v>27</v>
      </c>
      <c r="D62" s="6" t="s">
        <v>61</v>
      </c>
      <c r="E62" s="6" t="s">
        <v>145</v>
      </c>
      <c r="F62" s="4" t="s">
        <v>29</v>
      </c>
      <c r="G62" s="4" t="s">
        <v>143</v>
      </c>
      <c r="I62" s="4"/>
      <c r="J62" s="4" t="s">
        <v>144</v>
      </c>
      <c r="AD62" s="9" t="s">
        <v>26</v>
      </c>
      <c r="AE62" s="98" t="s">
        <v>142</v>
      </c>
      <c r="AK62" s="28" t="s">
        <v>149</v>
      </c>
      <c r="AL62" s="28"/>
    </row>
    <row r="63" spans="1:47" ht="15.5" x14ac:dyDescent="0.35">
      <c r="A63" s="95" t="s">
        <v>161</v>
      </c>
      <c r="C63" s="30"/>
      <c r="D63" s="30"/>
      <c r="E63" s="31"/>
      <c r="F63" s="30"/>
      <c r="G63" s="30"/>
      <c r="H63" s="30"/>
      <c r="M63" s="28"/>
      <c r="N63" s="28"/>
      <c r="O63" s="28"/>
      <c r="U63" s="28"/>
      <c r="V63" s="28"/>
      <c r="W63" s="28"/>
      <c r="AE63" s="118" t="s">
        <v>147</v>
      </c>
      <c r="AF63" s="115" t="s">
        <v>146</v>
      </c>
      <c r="AG63" s="60">
        <f>CORREL(D64:D85,AE64:AE85)</f>
        <v>-0.59966924657152598</v>
      </c>
      <c r="AH63" s="32" t="s">
        <v>154</v>
      </c>
      <c r="AJ63" s="42" t="s">
        <v>80</v>
      </c>
      <c r="AK63" s="42"/>
      <c r="AL63" s="42" t="s">
        <v>81</v>
      </c>
      <c r="AM63" s="42"/>
      <c r="AN63" s="42" t="s">
        <v>82</v>
      </c>
      <c r="AO63" s="42"/>
      <c r="AP63" s="42" t="s">
        <v>83</v>
      </c>
      <c r="AT63" s="96" t="s">
        <v>150</v>
      </c>
      <c r="AU63" s="96"/>
    </row>
    <row r="64" spans="1:47" ht="18.5" x14ac:dyDescent="0.35">
      <c r="A64" s="29">
        <v>1</v>
      </c>
      <c r="B64" s="3" t="s">
        <v>1</v>
      </c>
      <c r="C64" s="5">
        <v>75</v>
      </c>
      <c r="D64" s="5">
        <f t="shared" ref="D64:D85" si="4">$D36</f>
        <v>96.465000000000003</v>
      </c>
      <c r="E64" s="5">
        <v>3.7</v>
      </c>
      <c r="F64" s="5">
        <v>64</v>
      </c>
      <c r="G64" s="5"/>
      <c r="H64" s="28"/>
      <c r="M64" s="28"/>
      <c r="U64" s="28"/>
      <c r="AE64" s="7"/>
      <c r="AF64" s="116"/>
      <c r="AJ64" s="43">
        <f>$AG63/SQRT((1-AG63^2)/($AP64-2))</f>
        <v>-2.8038270424385989</v>
      </c>
      <c r="AK64" s="42"/>
      <c r="AL64" s="44">
        <f>TDIST(ABS($AJ64), ($AP64-2), 2)</f>
        <v>1.4073902497810122E-2</v>
      </c>
      <c r="AM64" s="42"/>
      <c r="AN64" s="43">
        <f>_xlfn.T.INV.2T(0.05, ($AP64-2))</f>
        <v>2.1447866879178044</v>
      </c>
      <c r="AO64" s="42"/>
      <c r="AP64" s="42">
        <v>16</v>
      </c>
      <c r="AT64" s="94"/>
    </row>
    <row r="65" spans="1:47" ht="18.5" x14ac:dyDescent="0.35">
      <c r="A65" s="29">
        <v>2</v>
      </c>
      <c r="B65" s="3" t="s">
        <v>2</v>
      </c>
      <c r="C65" s="5">
        <v>70</v>
      </c>
      <c r="D65" s="5">
        <f t="shared" si="4"/>
        <v>92.674999999999997</v>
      </c>
      <c r="E65" s="5">
        <v>3.6</v>
      </c>
      <c r="F65" s="5">
        <v>58</v>
      </c>
      <c r="G65" s="5"/>
      <c r="H65" s="28"/>
      <c r="M65" s="28"/>
      <c r="U65" s="28"/>
      <c r="AE65" s="7"/>
      <c r="AF65" s="116"/>
      <c r="AT65" s="3"/>
    </row>
    <row r="66" spans="1:47" ht="18.5" x14ac:dyDescent="0.35">
      <c r="A66" s="29">
        <v>3</v>
      </c>
      <c r="B66" s="3" t="s">
        <v>3</v>
      </c>
      <c r="C66" s="5">
        <v>65</v>
      </c>
      <c r="D66" s="5">
        <f t="shared" si="4"/>
        <v>100</v>
      </c>
      <c r="E66" s="5">
        <v>4.5</v>
      </c>
      <c r="F66" s="5">
        <v>67</v>
      </c>
      <c r="G66" s="5"/>
      <c r="H66" s="28"/>
      <c r="M66" s="28"/>
      <c r="U66" s="28"/>
      <c r="AE66" s="7"/>
      <c r="AF66" s="116"/>
      <c r="AT66" s="3"/>
    </row>
    <row r="67" spans="1:47" ht="18.5" x14ac:dyDescent="0.35">
      <c r="A67" s="29">
        <v>4</v>
      </c>
      <c r="B67" s="3" t="s">
        <v>4</v>
      </c>
      <c r="C67" s="5">
        <v>58</v>
      </c>
      <c r="D67" s="5">
        <f t="shared" si="4"/>
        <v>77.515000000000001</v>
      </c>
      <c r="E67" s="5">
        <v>1.9</v>
      </c>
      <c r="F67" s="5">
        <v>56</v>
      </c>
      <c r="G67" s="5"/>
      <c r="H67" s="28"/>
      <c r="M67" s="28"/>
      <c r="U67" s="28"/>
      <c r="AE67" s="7"/>
      <c r="AF67" s="116"/>
      <c r="AT67" s="3"/>
    </row>
    <row r="68" spans="1:47" ht="18.5" x14ac:dyDescent="0.35">
      <c r="A68" s="29">
        <v>5</v>
      </c>
      <c r="B68" s="3" t="s">
        <v>5</v>
      </c>
      <c r="C68" s="5">
        <v>56</v>
      </c>
      <c r="D68" s="5">
        <f t="shared" si="4"/>
        <v>88.885000000000005</v>
      </c>
      <c r="E68" s="5">
        <v>3.6</v>
      </c>
      <c r="F68" s="5">
        <v>51</v>
      </c>
      <c r="G68" s="5"/>
      <c r="H68" s="28"/>
      <c r="M68" s="28"/>
      <c r="U68" s="28"/>
      <c r="AE68" s="7">
        <f>AF68</f>
        <v>12</v>
      </c>
      <c r="AF68" s="117">
        <v>12</v>
      </c>
      <c r="AT68" s="3"/>
    </row>
    <row r="69" spans="1:47" ht="18.5" x14ac:dyDescent="0.35">
      <c r="A69" s="29">
        <v>6</v>
      </c>
      <c r="B69" s="3" t="s">
        <v>6</v>
      </c>
      <c r="C69" s="5">
        <v>55</v>
      </c>
      <c r="D69" s="5">
        <f t="shared" si="4"/>
        <v>100</v>
      </c>
      <c r="E69" s="5">
        <v>3.9</v>
      </c>
      <c r="F69" s="5">
        <v>44</v>
      </c>
      <c r="G69" s="5"/>
      <c r="H69" s="28"/>
      <c r="M69" s="28"/>
      <c r="U69" s="28"/>
      <c r="AE69" s="7">
        <f t="shared" ref="AE69:AE75" si="5">AF69</f>
        <v>12</v>
      </c>
      <c r="AF69" s="117">
        <v>12</v>
      </c>
      <c r="AT69" s="3"/>
    </row>
    <row r="70" spans="1:47" ht="18.5" x14ac:dyDescent="0.35">
      <c r="A70" s="29">
        <v>7</v>
      </c>
      <c r="B70" s="3" t="s">
        <v>7</v>
      </c>
      <c r="C70" s="5">
        <v>55</v>
      </c>
      <c r="D70" s="5">
        <f t="shared" si="4"/>
        <v>85.094999999999999</v>
      </c>
      <c r="E70" s="5">
        <v>3.8</v>
      </c>
      <c r="F70" s="5">
        <v>62</v>
      </c>
      <c r="G70" s="5"/>
      <c r="H70" s="28"/>
      <c r="M70" s="28"/>
      <c r="U70" s="28"/>
      <c r="AE70" s="7"/>
      <c r="AF70" s="117"/>
      <c r="AT70" s="3"/>
    </row>
    <row r="71" spans="1:47" ht="18.5" x14ac:dyDescent="0.35">
      <c r="A71" s="29">
        <v>8</v>
      </c>
      <c r="B71" s="3" t="s">
        <v>8</v>
      </c>
      <c r="C71" s="5">
        <v>53</v>
      </c>
      <c r="D71" s="5">
        <f t="shared" si="4"/>
        <v>100</v>
      </c>
      <c r="E71" s="5">
        <v>4</v>
      </c>
      <c r="F71" s="5">
        <v>53</v>
      </c>
      <c r="G71" s="5"/>
      <c r="H71" s="28"/>
      <c r="M71" s="28"/>
      <c r="U71" s="28"/>
      <c r="AE71" s="7"/>
      <c r="AF71" s="117"/>
      <c r="AT71" s="3"/>
    </row>
    <row r="72" spans="1:47" ht="18.5" x14ac:dyDescent="0.35">
      <c r="A72" s="29">
        <v>9</v>
      </c>
      <c r="B72" s="3" t="s">
        <v>9</v>
      </c>
      <c r="C72" s="5">
        <v>47</v>
      </c>
      <c r="D72" s="5">
        <f t="shared" si="4"/>
        <v>81.305000000000007</v>
      </c>
      <c r="E72" s="5">
        <v>3.6</v>
      </c>
      <c r="F72" s="5">
        <v>47</v>
      </c>
      <c r="G72" s="5"/>
      <c r="H72" s="28"/>
      <c r="M72" s="28"/>
      <c r="U72" s="28"/>
      <c r="AE72" s="7">
        <f t="shared" si="5"/>
        <v>10</v>
      </c>
      <c r="AF72" s="117">
        <v>10</v>
      </c>
      <c r="AT72" s="3"/>
    </row>
    <row r="73" spans="1:47" ht="18.5" x14ac:dyDescent="0.35">
      <c r="A73" s="29">
        <v>10</v>
      </c>
      <c r="B73" s="3" t="s">
        <v>10</v>
      </c>
      <c r="C73" s="5">
        <v>45</v>
      </c>
      <c r="D73" s="5">
        <f t="shared" si="4"/>
        <v>73.724999999999994</v>
      </c>
      <c r="E73" s="5">
        <v>3.1</v>
      </c>
      <c r="F73" s="5">
        <v>47</v>
      </c>
      <c r="G73" s="5"/>
      <c r="H73" s="28"/>
      <c r="M73" s="28"/>
      <c r="U73" s="28"/>
      <c r="AE73" s="7">
        <f t="shared" si="5"/>
        <v>11</v>
      </c>
      <c r="AF73" s="117">
        <v>11</v>
      </c>
      <c r="AT73" s="3"/>
    </row>
    <row r="74" spans="1:47" ht="18.5" x14ac:dyDescent="0.35">
      <c r="A74" s="29">
        <v>11</v>
      </c>
      <c r="B74" s="3" t="s">
        <v>12</v>
      </c>
      <c r="C74" s="5">
        <v>41</v>
      </c>
      <c r="D74" s="5">
        <f t="shared" si="4"/>
        <v>69.935000000000002</v>
      </c>
      <c r="E74" s="5">
        <v>3.3</v>
      </c>
      <c r="F74" s="5">
        <v>46</v>
      </c>
      <c r="G74" s="5"/>
      <c r="H74" s="28"/>
      <c r="M74" s="28"/>
      <c r="U74" s="28"/>
      <c r="AE74" s="7">
        <f t="shared" si="5"/>
        <v>5</v>
      </c>
      <c r="AF74" s="117">
        <v>5</v>
      </c>
      <c r="AT74" s="3"/>
    </row>
    <row r="75" spans="1:47" ht="18.5" x14ac:dyDescent="0.35">
      <c r="A75" s="29">
        <v>12</v>
      </c>
      <c r="B75" s="3" t="s">
        <v>11</v>
      </c>
      <c r="C75" s="5">
        <v>41</v>
      </c>
      <c r="D75" s="5">
        <f t="shared" si="4"/>
        <v>66.14500000000001</v>
      </c>
      <c r="E75" s="5">
        <v>6.8</v>
      </c>
      <c r="F75" s="5">
        <v>41</v>
      </c>
      <c r="G75" s="5"/>
      <c r="H75" s="28"/>
      <c r="M75" s="28"/>
      <c r="U75" s="28"/>
      <c r="AE75" s="7">
        <f t="shared" si="5"/>
        <v>16</v>
      </c>
      <c r="AF75" s="117">
        <v>16</v>
      </c>
      <c r="AT75" s="3"/>
    </row>
    <row r="76" spans="1:47" ht="18.5" x14ac:dyDescent="0.35">
      <c r="A76" s="29">
        <v>13</v>
      </c>
      <c r="B76" s="35" t="s">
        <v>63</v>
      </c>
      <c r="C76" s="5">
        <v>32</v>
      </c>
      <c r="D76" s="5">
        <f t="shared" si="4"/>
        <v>54.774999999999999</v>
      </c>
      <c r="E76" s="5">
        <v>6.1</v>
      </c>
      <c r="F76" s="5">
        <v>43</v>
      </c>
      <c r="G76" s="5"/>
      <c r="H76" s="28"/>
      <c r="AE76" s="7">
        <f>AT76</f>
        <v>13</v>
      </c>
      <c r="AF76" s="117"/>
      <c r="AT76" s="97">
        <v>13</v>
      </c>
      <c r="AU76" s="97"/>
    </row>
    <row r="77" spans="1:47" ht="18.5" x14ac:dyDescent="0.35">
      <c r="A77" s="29">
        <v>14</v>
      </c>
      <c r="B77" s="35" t="s">
        <v>64</v>
      </c>
      <c r="C77" s="5">
        <v>29</v>
      </c>
      <c r="D77" s="5">
        <f t="shared" si="4"/>
        <v>62.355000000000004</v>
      </c>
      <c r="E77" s="5">
        <v>7.1</v>
      </c>
      <c r="F77" s="5">
        <v>49</v>
      </c>
      <c r="G77" s="5"/>
      <c r="H77" s="28"/>
      <c r="AE77" s="7">
        <f>AT77</f>
        <v>7</v>
      </c>
      <c r="AF77" s="117"/>
      <c r="AT77" s="97">
        <v>7</v>
      </c>
      <c r="AU77" s="97"/>
    </row>
    <row r="78" spans="1:47" ht="18.5" x14ac:dyDescent="0.35">
      <c r="A78" s="29">
        <v>15</v>
      </c>
      <c r="B78" s="35" t="s">
        <v>65</v>
      </c>
      <c r="C78" s="5">
        <v>29</v>
      </c>
      <c r="D78" s="5">
        <f t="shared" si="4"/>
        <v>39.615000000000002</v>
      </c>
      <c r="E78" s="5">
        <v>4.5999999999999996</v>
      </c>
      <c r="F78" s="5">
        <v>36</v>
      </c>
      <c r="G78" s="5"/>
      <c r="H78" s="28"/>
      <c r="AE78" s="7">
        <f>AF78</f>
        <v>13</v>
      </c>
      <c r="AF78" s="117">
        <v>13</v>
      </c>
      <c r="AT78" s="97"/>
      <c r="AU78" s="97"/>
    </row>
    <row r="79" spans="1:47" ht="18.5" x14ac:dyDescent="0.35">
      <c r="A79" s="29">
        <v>16</v>
      </c>
      <c r="B79" s="35" t="s">
        <v>66</v>
      </c>
      <c r="C79" s="5">
        <v>26</v>
      </c>
      <c r="D79" s="5">
        <f t="shared" si="4"/>
        <v>50.984999999999999</v>
      </c>
      <c r="E79" s="5">
        <v>8.1</v>
      </c>
      <c r="F79" s="5">
        <v>31</v>
      </c>
      <c r="G79" s="5">
        <v>6</v>
      </c>
      <c r="H79" s="36" t="s">
        <v>136</v>
      </c>
      <c r="AE79" s="7">
        <f>(AF79+AT79)/2</f>
        <v>12.5</v>
      </c>
      <c r="AF79" s="117">
        <v>11</v>
      </c>
      <c r="AT79" s="97">
        <v>14</v>
      </c>
      <c r="AU79" s="97"/>
    </row>
    <row r="80" spans="1:47" ht="18.5" x14ac:dyDescent="0.45">
      <c r="A80" s="29">
        <v>17</v>
      </c>
      <c r="B80" s="35" t="s">
        <v>67</v>
      </c>
      <c r="C80" s="5">
        <v>17</v>
      </c>
      <c r="D80" s="5">
        <f t="shared" si="4"/>
        <v>28.245000000000001</v>
      </c>
      <c r="E80" s="5">
        <v>6.8</v>
      </c>
      <c r="F80" s="5">
        <v>32</v>
      </c>
      <c r="G80" s="5">
        <v>2</v>
      </c>
      <c r="H80" s="36" t="s">
        <v>136</v>
      </c>
      <c r="I80" s="92"/>
      <c r="J80" s="5">
        <v>5</v>
      </c>
      <c r="K80" s="93" t="s">
        <v>137</v>
      </c>
      <c r="AE80" s="7">
        <f t="shared" ref="AE80:AE85" si="6">(AF80+AT80)/2</f>
        <v>12.5</v>
      </c>
      <c r="AF80" s="117">
        <v>11</v>
      </c>
      <c r="AT80" s="97">
        <v>14</v>
      </c>
      <c r="AU80" s="97"/>
    </row>
    <row r="81" spans="1:47" ht="18.5" x14ac:dyDescent="0.35">
      <c r="A81" s="29">
        <v>18</v>
      </c>
      <c r="B81" s="35" t="s">
        <v>68</v>
      </c>
      <c r="C81" s="5">
        <v>16</v>
      </c>
      <c r="D81" s="5">
        <f t="shared" si="4"/>
        <v>47.195</v>
      </c>
      <c r="E81" s="5">
        <v>8.1999999999999993</v>
      </c>
      <c r="F81" s="5">
        <v>27</v>
      </c>
      <c r="G81" s="5">
        <v>3</v>
      </c>
      <c r="H81" s="36" t="s">
        <v>136</v>
      </c>
      <c r="I81" s="91"/>
      <c r="AE81" s="7">
        <f t="shared" si="6"/>
        <v>13</v>
      </c>
      <c r="AF81" s="117">
        <v>12</v>
      </c>
      <c r="AT81" s="97">
        <v>14</v>
      </c>
      <c r="AU81" s="97"/>
    </row>
    <row r="82" spans="1:47" ht="18.5" x14ac:dyDescent="0.35">
      <c r="A82" s="29">
        <v>19</v>
      </c>
      <c r="B82" s="35" t="s">
        <v>69</v>
      </c>
      <c r="C82" s="5">
        <v>14</v>
      </c>
      <c r="D82" s="5">
        <f t="shared" si="4"/>
        <v>43.405000000000001</v>
      </c>
      <c r="E82" s="5">
        <v>6.9</v>
      </c>
      <c r="F82" s="5">
        <v>29</v>
      </c>
      <c r="G82" s="5"/>
      <c r="H82" s="28"/>
      <c r="AE82" s="7">
        <f t="shared" si="6"/>
        <v>16.5</v>
      </c>
      <c r="AF82" s="117">
        <v>13</v>
      </c>
      <c r="AT82" s="97">
        <v>20</v>
      </c>
      <c r="AU82" s="97"/>
    </row>
    <row r="83" spans="1:47" ht="18.5" x14ac:dyDescent="0.35">
      <c r="A83" s="29">
        <v>20</v>
      </c>
      <c r="B83" s="35" t="s">
        <v>70</v>
      </c>
      <c r="C83" s="5">
        <v>12</v>
      </c>
      <c r="D83" s="5">
        <f t="shared" si="4"/>
        <v>32.034999999999997</v>
      </c>
      <c r="E83" s="5">
        <v>8.6999999999999993</v>
      </c>
      <c r="F83" s="5">
        <v>31</v>
      </c>
      <c r="G83" s="5">
        <v>10</v>
      </c>
      <c r="H83" s="36" t="s">
        <v>136</v>
      </c>
      <c r="AE83" s="7">
        <f>AF83</f>
        <v>13</v>
      </c>
      <c r="AF83" s="117">
        <v>13</v>
      </c>
      <c r="AT83" s="97"/>
      <c r="AU83" s="97"/>
    </row>
    <row r="84" spans="1:47" ht="18.5" x14ac:dyDescent="0.35">
      <c r="A84" s="29">
        <v>21</v>
      </c>
      <c r="B84" s="35" t="s">
        <v>71</v>
      </c>
      <c r="C84" s="5">
        <v>11</v>
      </c>
      <c r="D84" s="5">
        <f t="shared" si="4"/>
        <v>20.664999999999999</v>
      </c>
      <c r="E84" s="5">
        <v>9.5</v>
      </c>
      <c r="F84" s="5">
        <v>23</v>
      </c>
      <c r="G84" s="5"/>
      <c r="H84" s="28"/>
      <c r="AE84" s="7">
        <f t="shared" si="6"/>
        <v>28.5</v>
      </c>
      <c r="AF84" s="117">
        <v>19</v>
      </c>
      <c r="AT84" s="97">
        <v>38</v>
      </c>
      <c r="AU84" s="97"/>
    </row>
    <row r="85" spans="1:47" ht="18.5" x14ac:dyDescent="0.35">
      <c r="A85" s="29">
        <v>22</v>
      </c>
      <c r="B85" s="35" t="s">
        <v>72</v>
      </c>
      <c r="C85" s="5">
        <v>10</v>
      </c>
      <c r="D85" s="5">
        <f t="shared" si="4"/>
        <v>24.454999999999998</v>
      </c>
      <c r="E85" s="5">
        <v>9.1</v>
      </c>
      <c r="F85" s="5">
        <v>27</v>
      </c>
      <c r="G85" s="5"/>
      <c r="H85" s="28"/>
      <c r="AE85" s="7">
        <f t="shared" si="6"/>
        <v>23.5</v>
      </c>
      <c r="AF85" s="117">
        <v>18</v>
      </c>
      <c r="AT85" s="97">
        <v>29</v>
      </c>
      <c r="AU85" s="97"/>
    </row>
    <row r="86" spans="1:47" ht="15.5" x14ac:dyDescent="0.35">
      <c r="B86" s="37" t="s">
        <v>74</v>
      </c>
      <c r="C86" s="11"/>
      <c r="D86" s="11"/>
      <c r="E86" s="11"/>
      <c r="F86" s="11"/>
      <c r="AE86" s="2"/>
      <c r="AT86" s="3"/>
    </row>
    <row r="87" spans="1:47" ht="15.5" x14ac:dyDescent="0.35">
      <c r="AE87" s="2"/>
      <c r="AT87" s="3"/>
    </row>
    <row r="88" spans="1:47" ht="15.5" x14ac:dyDescent="0.35">
      <c r="E88" s="32"/>
      <c r="I88" s="33"/>
      <c r="AE88" s="2"/>
      <c r="AT88" s="3"/>
    </row>
    <row r="89" spans="1:47" x14ac:dyDescent="0.35">
      <c r="AE89" s="24" t="s">
        <v>148</v>
      </c>
    </row>
    <row r="90" spans="1:47" x14ac:dyDescent="0.35">
      <c r="AE90" s="36" t="s">
        <v>138</v>
      </c>
    </row>
    <row r="91" spans="1:47" x14ac:dyDescent="0.35">
      <c r="AE91" s="24" t="s">
        <v>141</v>
      </c>
    </row>
    <row r="92" spans="1:47" x14ac:dyDescent="0.35">
      <c r="AE92" s="24" t="s">
        <v>139</v>
      </c>
    </row>
    <row r="93" spans="1:47" x14ac:dyDescent="0.35">
      <c r="AE93" s="36" t="s">
        <v>140</v>
      </c>
    </row>
    <row r="94" spans="1:47" x14ac:dyDescent="0.35">
      <c r="AE94" s="24" t="s">
        <v>151</v>
      </c>
    </row>
    <row r="95" spans="1:47" x14ac:dyDescent="0.35">
      <c r="AE95" s="36" t="s">
        <v>152</v>
      </c>
    </row>
    <row r="96" spans="1:47" x14ac:dyDescent="0.35">
      <c r="AE96" s="24" t="s">
        <v>153</v>
      </c>
    </row>
    <row r="97" spans="1:42" ht="18.5" x14ac:dyDescent="0.35">
      <c r="B97" s="3"/>
      <c r="C97" s="5"/>
      <c r="D97" s="5"/>
      <c r="E97" s="12"/>
      <c r="F97" s="15"/>
      <c r="W97" s="12"/>
      <c r="X97" s="15"/>
      <c r="Y97" s="59"/>
      <c r="Z97" s="5"/>
    </row>
    <row r="98" spans="1:42" ht="18.5" x14ac:dyDescent="0.35">
      <c r="B98" s="3"/>
      <c r="C98" s="5"/>
      <c r="D98" s="5"/>
      <c r="E98" s="12"/>
      <c r="F98" s="15"/>
      <c r="I98" s="49" t="s">
        <v>35</v>
      </c>
      <c r="J98" s="50">
        <f>CORREL(C100:C147,D100:D147)</f>
        <v>-0.73088305866207404</v>
      </c>
      <c r="Y98" s="3"/>
      <c r="Z98" s="5"/>
    </row>
    <row r="99" spans="1:42" ht="62" x14ac:dyDescent="0.35">
      <c r="A99" s="9" t="s">
        <v>73</v>
      </c>
      <c r="B99" s="46" t="s">
        <v>0</v>
      </c>
      <c r="C99" s="47" t="s">
        <v>145</v>
      </c>
      <c r="D99" s="47" t="s">
        <v>61</v>
      </c>
      <c r="E99" s="47" t="s">
        <v>33</v>
      </c>
      <c r="F99" s="47" t="s">
        <v>32</v>
      </c>
      <c r="G99" s="47"/>
      <c r="H99" s="48"/>
      <c r="I99" s="48"/>
      <c r="J99" s="48"/>
      <c r="Y99" s="60" t="s">
        <v>109</v>
      </c>
      <c r="AO99" s="30" t="s">
        <v>59</v>
      </c>
      <c r="AP99" s="30" t="s">
        <v>60</v>
      </c>
    </row>
    <row r="100" spans="1:42" ht="18.5" x14ac:dyDescent="0.35">
      <c r="A100" s="29">
        <v>1</v>
      </c>
      <c r="B100" s="3" t="s">
        <v>1</v>
      </c>
      <c r="C100" s="5">
        <v>3.7</v>
      </c>
      <c r="D100" s="41">
        <f>(E100+F100)/2 - $AP$107</f>
        <v>95.279000000000011</v>
      </c>
      <c r="E100" s="12">
        <v>91</v>
      </c>
      <c r="F100" s="15">
        <v>96</v>
      </c>
      <c r="G100" s="15"/>
      <c r="N100" s="42" t="s">
        <v>80</v>
      </c>
      <c r="O100" s="42"/>
      <c r="P100" s="42" t="s">
        <v>81</v>
      </c>
      <c r="Q100" s="42"/>
      <c r="R100" s="42" t="s">
        <v>82</v>
      </c>
      <c r="S100" s="42"/>
      <c r="T100" s="42" t="s">
        <v>83</v>
      </c>
      <c r="X100" s="3"/>
      <c r="Y100" s="59" t="s">
        <v>6</v>
      </c>
      <c r="Z100" s="5">
        <v>52</v>
      </c>
      <c r="AA100" s="13">
        <f>(AB100+AC100)/2</f>
        <v>97.5</v>
      </c>
      <c r="AB100" s="12">
        <v>98</v>
      </c>
      <c r="AC100" s="15">
        <v>97</v>
      </c>
      <c r="AO100" s="2">
        <f>1.679*Z100 + 19.724</f>
        <v>107.03200000000001</v>
      </c>
      <c r="AP100" s="27">
        <f>AA100-AO100</f>
        <v>-9.5320000000000107</v>
      </c>
    </row>
    <row r="101" spans="1:42" ht="18.5" x14ac:dyDescent="0.35">
      <c r="A101" s="29">
        <v>2</v>
      </c>
      <c r="B101" s="3" t="s">
        <v>2</v>
      </c>
      <c r="C101" s="5">
        <v>3.6</v>
      </c>
      <c r="D101" s="41">
        <f>(E101+F101)/2 - $AP$109</f>
        <v>91.921000000000006</v>
      </c>
      <c r="E101" s="12">
        <v>95</v>
      </c>
      <c r="F101" s="15">
        <v>90</v>
      </c>
      <c r="G101" s="15"/>
      <c r="N101" s="43">
        <f>$J98/SQRT((1-J98^2)/($T101-2))</f>
        <v>-7.2631067709178732</v>
      </c>
      <c r="O101" s="42"/>
      <c r="P101" s="44">
        <f>TDIST(ABS($N101), ($T101-2), 2)</f>
        <v>3.6777404771899916E-9</v>
      </c>
      <c r="Q101" s="42"/>
      <c r="R101" s="43">
        <f>_xlfn.T.INV.2T(0.05, ($T101-2))</f>
        <v>2.0128955989194299</v>
      </c>
      <c r="S101" s="42"/>
      <c r="T101" s="42">
        <f>ROWS(B100:B147)</f>
        <v>48</v>
      </c>
      <c r="X101" s="3"/>
      <c r="Y101" s="59" t="s">
        <v>36</v>
      </c>
      <c r="Z101" s="5">
        <v>51</v>
      </c>
      <c r="AA101" s="13">
        <f>(AB101+AC101)/2</f>
        <v>97</v>
      </c>
      <c r="AB101" s="12">
        <v>98</v>
      </c>
      <c r="AC101" s="15">
        <v>96</v>
      </c>
      <c r="AO101" s="2">
        <f t="shared" ref="AO101:AO150" si="7">1.679*Z101 + 19.724</f>
        <v>105.35300000000001</v>
      </c>
      <c r="AP101" s="27">
        <f t="shared" ref="AP101:AP150" si="8">AA101-AO101</f>
        <v>-8.3530000000000086</v>
      </c>
    </row>
    <row r="102" spans="1:42" ht="18.5" x14ac:dyDescent="0.35">
      <c r="A102" s="29">
        <v>3</v>
      </c>
      <c r="B102" s="3" t="s">
        <v>3</v>
      </c>
      <c r="C102" s="5">
        <v>4.5</v>
      </c>
      <c r="D102" s="41">
        <v>100</v>
      </c>
      <c r="E102" s="15">
        <v>95</v>
      </c>
      <c r="F102" s="15">
        <v>95</v>
      </c>
      <c r="G102" s="15"/>
      <c r="X102" s="3"/>
      <c r="Y102" s="59" t="s">
        <v>56</v>
      </c>
      <c r="Z102" s="5">
        <v>50</v>
      </c>
      <c r="AA102" s="13">
        <f>(AB102+AC102)/2</f>
        <v>97</v>
      </c>
      <c r="AB102" s="12">
        <v>99</v>
      </c>
      <c r="AC102" s="15">
        <v>95</v>
      </c>
      <c r="AO102" s="2">
        <f t="shared" si="7"/>
        <v>103.67400000000001</v>
      </c>
      <c r="AP102" s="27">
        <f t="shared" si="8"/>
        <v>-6.6740000000000066</v>
      </c>
    </row>
    <row r="103" spans="1:42" ht="18.5" x14ac:dyDescent="0.35">
      <c r="A103" s="29">
        <v>4</v>
      </c>
      <c r="B103" s="3" t="s">
        <v>4</v>
      </c>
      <c r="C103" s="5">
        <v>1.9</v>
      </c>
      <c r="D103" s="41">
        <f>(E103+F103)/2 -$AP$116</f>
        <v>80.168000000000006</v>
      </c>
      <c r="E103" s="21">
        <v>75</v>
      </c>
      <c r="F103" s="15">
        <v>97</v>
      </c>
      <c r="G103" s="15"/>
      <c r="X103" s="3"/>
      <c r="Y103" s="59" t="s">
        <v>111</v>
      </c>
      <c r="Z103" s="5">
        <v>49</v>
      </c>
      <c r="AA103" s="41">
        <f>(AB103+AC103)/2</f>
        <v>96</v>
      </c>
      <c r="AB103" s="14">
        <v>95</v>
      </c>
      <c r="AC103" s="15">
        <v>97</v>
      </c>
      <c r="AO103" s="2">
        <f t="shared" si="7"/>
        <v>101.995</v>
      </c>
      <c r="AP103" s="27">
        <f t="shared" si="8"/>
        <v>-5.9950000000000045</v>
      </c>
    </row>
    <row r="104" spans="1:42" ht="18.5" x14ac:dyDescent="0.35">
      <c r="A104" s="29">
        <v>5</v>
      </c>
      <c r="B104" s="3" t="s">
        <v>5</v>
      </c>
      <c r="C104" s="5">
        <v>3.6</v>
      </c>
      <c r="D104" s="41">
        <f>(E104+F104)/2 -$AP$110</f>
        <v>90.242000000000004</v>
      </c>
      <c r="E104" s="15">
        <v>91</v>
      </c>
      <c r="F104" s="15">
        <v>91</v>
      </c>
      <c r="G104" s="15"/>
      <c r="X104" s="3"/>
      <c r="Y104" s="59" t="s">
        <v>3</v>
      </c>
      <c r="Z104" s="5">
        <v>48</v>
      </c>
      <c r="AA104" s="13">
        <f t="shared" ref="AA104:AA135" si="9">(AB104+AC104)/2</f>
        <v>95</v>
      </c>
      <c r="AB104" s="15">
        <v>95</v>
      </c>
      <c r="AC104" s="15">
        <v>95</v>
      </c>
      <c r="AO104" s="2">
        <f t="shared" si="7"/>
        <v>100.316</v>
      </c>
      <c r="AP104" s="27">
        <f t="shared" si="8"/>
        <v>-5.3160000000000025</v>
      </c>
    </row>
    <row r="105" spans="1:42" ht="18.5" x14ac:dyDescent="0.35">
      <c r="A105" s="29">
        <v>6</v>
      </c>
      <c r="B105" s="3" t="s">
        <v>6</v>
      </c>
      <c r="C105" s="5">
        <v>3.9</v>
      </c>
      <c r="D105" s="41">
        <v>100</v>
      </c>
      <c r="E105" s="12">
        <v>98</v>
      </c>
      <c r="F105" s="15">
        <v>97</v>
      </c>
      <c r="G105" s="15"/>
      <c r="X105" s="3"/>
      <c r="Y105" s="59" t="s">
        <v>8</v>
      </c>
      <c r="Z105" s="5">
        <v>47</v>
      </c>
      <c r="AA105" s="13">
        <f t="shared" si="9"/>
        <v>94</v>
      </c>
      <c r="AB105" s="15">
        <v>94</v>
      </c>
      <c r="AC105" s="15">
        <v>94</v>
      </c>
      <c r="AO105" s="2">
        <f t="shared" si="7"/>
        <v>98.637</v>
      </c>
      <c r="AP105" s="27">
        <f t="shared" si="8"/>
        <v>-4.6370000000000005</v>
      </c>
    </row>
    <row r="106" spans="1:42" ht="18.5" x14ac:dyDescent="0.35">
      <c r="A106" s="29">
        <v>7</v>
      </c>
      <c r="B106" s="3" t="s">
        <v>7</v>
      </c>
      <c r="C106" s="5">
        <v>3.8</v>
      </c>
      <c r="D106" s="41">
        <f>(E106+F106)/2 - $AP$111</f>
        <v>88.563000000000002</v>
      </c>
      <c r="E106" s="15">
        <v>91</v>
      </c>
      <c r="F106" s="15">
        <v>91</v>
      </c>
      <c r="G106" s="15"/>
      <c r="X106" s="3"/>
      <c r="Y106" s="59" t="s">
        <v>107</v>
      </c>
      <c r="Z106" s="5">
        <v>46</v>
      </c>
      <c r="AA106" s="13">
        <f t="shared" si="9"/>
        <v>94</v>
      </c>
      <c r="AB106" s="12">
        <v>91</v>
      </c>
      <c r="AC106" s="15">
        <v>97</v>
      </c>
      <c r="AO106" s="2">
        <f t="shared" si="7"/>
        <v>96.958000000000013</v>
      </c>
      <c r="AP106" s="27">
        <f t="shared" si="8"/>
        <v>-2.9580000000000126</v>
      </c>
    </row>
    <row r="107" spans="1:42" ht="18.5" x14ac:dyDescent="0.35">
      <c r="A107" s="29">
        <v>8</v>
      </c>
      <c r="B107" s="3" t="s">
        <v>8</v>
      </c>
      <c r="C107" s="5">
        <v>4</v>
      </c>
      <c r="D107" s="41">
        <f>(E107+F107)/2 -$AP$105</f>
        <v>98.637</v>
      </c>
      <c r="E107" s="15">
        <v>94</v>
      </c>
      <c r="F107" s="15">
        <v>94</v>
      </c>
      <c r="G107" s="15"/>
      <c r="X107" s="3"/>
      <c r="Y107" s="59" t="s">
        <v>1</v>
      </c>
      <c r="Z107" s="5">
        <v>45</v>
      </c>
      <c r="AA107" s="13">
        <f t="shared" si="9"/>
        <v>93.5</v>
      </c>
      <c r="AB107" s="12">
        <v>91</v>
      </c>
      <c r="AC107" s="15">
        <v>96</v>
      </c>
      <c r="AO107" s="2">
        <f t="shared" si="7"/>
        <v>95.279000000000011</v>
      </c>
      <c r="AP107" s="27">
        <f t="shared" si="8"/>
        <v>-1.7790000000000106</v>
      </c>
    </row>
    <row r="108" spans="1:42" ht="18.5" x14ac:dyDescent="0.35">
      <c r="A108" s="29">
        <v>9</v>
      </c>
      <c r="B108" s="3" t="s">
        <v>9</v>
      </c>
      <c r="C108" s="5">
        <v>3.6</v>
      </c>
      <c r="D108" s="41">
        <f>(E108+F108)/2 -$AP$115</f>
        <v>81.847000000000008</v>
      </c>
      <c r="E108" s="14">
        <v>77</v>
      </c>
      <c r="F108" s="15">
        <v>96</v>
      </c>
      <c r="G108" s="15"/>
      <c r="X108" s="3"/>
      <c r="Y108" s="59" t="s">
        <v>37</v>
      </c>
      <c r="Z108" s="5">
        <v>44</v>
      </c>
      <c r="AA108" s="13">
        <f t="shared" si="9"/>
        <v>93</v>
      </c>
      <c r="AB108" s="12">
        <v>94</v>
      </c>
      <c r="AC108" s="15">
        <v>92</v>
      </c>
      <c r="AO108" s="2">
        <f t="shared" si="7"/>
        <v>93.600000000000009</v>
      </c>
      <c r="AP108" s="27">
        <f t="shared" si="8"/>
        <v>-0.60000000000000853</v>
      </c>
    </row>
    <row r="109" spans="1:42" ht="18.5" x14ac:dyDescent="0.35">
      <c r="A109" s="29">
        <v>10</v>
      </c>
      <c r="B109" s="3" t="s">
        <v>10</v>
      </c>
      <c r="C109" s="5">
        <v>3.1</v>
      </c>
      <c r="D109" s="41">
        <f>(E109+F109)/2 -$AP$118</f>
        <v>76.81</v>
      </c>
      <c r="E109" s="12">
        <v>70</v>
      </c>
      <c r="F109" s="15">
        <v>99</v>
      </c>
      <c r="G109" s="15"/>
      <c r="X109" s="3"/>
      <c r="Y109" s="59" t="s">
        <v>2</v>
      </c>
      <c r="Z109" s="5">
        <v>43</v>
      </c>
      <c r="AA109" s="13">
        <f t="shared" si="9"/>
        <v>92.5</v>
      </c>
      <c r="AB109" s="12">
        <v>95</v>
      </c>
      <c r="AC109" s="15">
        <v>90</v>
      </c>
      <c r="AO109" s="2">
        <f t="shared" si="7"/>
        <v>91.921000000000006</v>
      </c>
      <c r="AP109" s="27">
        <f t="shared" si="8"/>
        <v>0.57899999999999352</v>
      </c>
    </row>
    <row r="110" spans="1:42" ht="18.5" x14ac:dyDescent="0.35">
      <c r="A110" s="29">
        <v>11</v>
      </c>
      <c r="B110" s="3" t="s">
        <v>12</v>
      </c>
      <c r="C110" s="5">
        <v>3.3</v>
      </c>
      <c r="D110" s="41">
        <f>(E110+F110)/2 -$AP$119</f>
        <v>75.131</v>
      </c>
      <c r="E110" s="7">
        <v>76</v>
      </c>
      <c r="F110" s="15">
        <v>93</v>
      </c>
      <c r="G110" s="15"/>
      <c r="X110" s="3"/>
      <c r="Y110" s="59" t="s">
        <v>5</v>
      </c>
      <c r="Z110" s="5">
        <v>42</v>
      </c>
      <c r="AA110" s="13">
        <f t="shared" si="9"/>
        <v>91</v>
      </c>
      <c r="AB110" s="15">
        <v>91</v>
      </c>
      <c r="AC110" s="15">
        <v>91</v>
      </c>
      <c r="AO110" s="2">
        <f t="shared" si="7"/>
        <v>90.242000000000004</v>
      </c>
      <c r="AP110" s="27">
        <f t="shared" si="8"/>
        <v>0.75799999999999557</v>
      </c>
    </row>
    <row r="111" spans="1:42" ht="18.5" x14ac:dyDescent="0.35">
      <c r="A111" s="29">
        <v>12</v>
      </c>
      <c r="B111" s="3" t="s">
        <v>11</v>
      </c>
      <c r="C111" s="5">
        <v>6.8</v>
      </c>
      <c r="D111" s="41">
        <f>(E111+F111)/2 -$AP$123</f>
        <v>68.415000000000006</v>
      </c>
      <c r="E111" s="20">
        <v>81</v>
      </c>
      <c r="F111" s="15">
        <v>70</v>
      </c>
      <c r="G111" s="15"/>
      <c r="X111" s="3"/>
      <c r="Y111" s="59" t="s">
        <v>7</v>
      </c>
      <c r="Z111" s="5">
        <v>41</v>
      </c>
      <c r="AA111" s="13">
        <f t="shared" si="9"/>
        <v>91</v>
      </c>
      <c r="AB111" s="15">
        <v>91</v>
      </c>
      <c r="AC111" s="15">
        <v>91</v>
      </c>
      <c r="AO111" s="2">
        <f t="shared" si="7"/>
        <v>88.563000000000002</v>
      </c>
      <c r="AP111" s="27">
        <f t="shared" si="8"/>
        <v>2.4369999999999976</v>
      </c>
    </row>
    <row r="112" spans="1:42" ht="18.5" x14ac:dyDescent="0.35">
      <c r="A112" s="29">
        <v>13</v>
      </c>
      <c r="B112" s="3" t="s">
        <v>14</v>
      </c>
      <c r="C112" s="5">
        <v>6.1</v>
      </c>
      <c r="D112" s="41">
        <f>(E112+F112)/2 -$AP$133</f>
        <v>51.625</v>
      </c>
      <c r="E112" s="12">
        <v>43</v>
      </c>
      <c r="F112" s="15">
        <v>49</v>
      </c>
      <c r="G112" s="15"/>
      <c r="X112" s="3"/>
      <c r="Y112" s="59" t="s">
        <v>38</v>
      </c>
      <c r="Z112" s="5">
        <v>40</v>
      </c>
      <c r="AA112" s="13">
        <f t="shared" si="9"/>
        <v>89</v>
      </c>
      <c r="AB112" s="12">
        <v>83</v>
      </c>
      <c r="AC112" s="15">
        <v>95</v>
      </c>
      <c r="AO112" s="2">
        <f t="shared" si="7"/>
        <v>86.884</v>
      </c>
      <c r="AP112" s="27">
        <f t="shared" si="8"/>
        <v>2.1159999999999997</v>
      </c>
    </row>
    <row r="113" spans="1:42" ht="18.5" x14ac:dyDescent="0.35">
      <c r="A113" s="29">
        <v>14</v>
      </c>
      <c r="B113" s="3" t="s">
        <v>15</v>
      </c>
      <c r="C113" s="5">
        <v>7.1</v>
      </c>
      <c r="D113" s="41">
        <f>(E113+F113)/2 - $AP$125</f>
        <v>65.057000000000002</v>
      </c>
      <c r="E113" s="12">
        <v>74</v>
      </c>
      <c r="F113" s="15">
        <v>72</v>
      </c>
      <c r="G113" s="15"/>
      <c r="X113" s="3"/>
      <c r="Y113" s="59" t="s">
        <v>39</v>
      </c>
      <c r="Z113" s="5">
        <v>39</v>
      </c>
      <c r="AA113" s="13">
        <f t="shared" si="9"/>
        <v>88.5</v>
      </c>
      <c r="AB113" s="14">
        <v>98</v>
      </c>
      <c r="AC113" s="15">
        <v>79</v>
      </c>
      <c r="AO113" s="2">
        <f t="shared" si="7"/>
        <v>85.205000000000013</v>
      </c>
      <c r="AP113" s="27">
        <f t="shared" si="8"/>
        <v>3.2949999999999875</v>
      </c>
    </row>
    <row r="114" spans="1:42" ht="18.5" x14ac:dyDescent="0.35">
      <c r="A114" s="29">
        <v>15</v>
      </c>
      <c r="B114" s="3" t="s">
        <v>16</v>
      </c>
      <c r="C114" s="5">
        <v>4.5999999999999996</v>
      </c>
      <c r="D114" s="41">
        <f>(E114+F114)/2 - $AP$141</f>
        <v>38.192999999999998</v>
      </c>
      <c r="E114" s="12">
        <v>37</v>
      </c>
      <c r="F114" s="15">
        <v>32</v>
      </c>
      <c r="G114" s="15"/>
      <c r="X114" s="3"/>
      <c r="Y114" s="59" t="s">
        <v>40</v>
      </c>
      <c r="Z114" s="5">
        <v>38</v>
      </c>
      <c r="AA114" s="13">
        <f t="shared" si="9"/>
        <v>87.5</v>
      </c>
      <c r="AB114" s="12">
        <v>91</v>
      </c>
      <c r="AC114" s="15">
        <v>84</v>
      </c>
      <c r="AO114" s="2">
        <f t="shared" si="7"/>
        <v>83.525999999999996</v>
      </c>
      <c r="AP114" s="27">
        <f t="shared" si="8"/>
        <v>3.9740000000000038</v>
      </c>
    </row>
    <row r="115" spans="1:42" ht="18.5" x14ac:dyDescent="0.35">
      <c r="A115" s="29">
        <v>16</v>
      </c>
      <c r="B115" s="3" t="s">
        <v>104</v>
      </c>
      <c r="C115" s="5">
        <v>8.1</v>
      </c>
      <c r="D115" s="41">
        <f>(E115+F115)/2 - $AP$138</f>
        <v>43.230000000000004</v>
      </c>
      <c r="E115" s="12">
        <v>50</v>
      </c>
      <c r="F115" s="15">
        <v>30</v>
      </c>
      <c r="G115" s="15"/>
      <c r="X115" s="3"/>
      <c r="Y115" s="59" t="s">
        <v>9</v>
      </c>
      <c r="Z115" s="5">
        <v>37</v>
      </c>
      <c r="AA115" s="13">
        <f t="shared" si="9"/>
        <v>86.5</v>
      </c>
      <c r="AB115" s="14">
        <v>77</v>
      </c>
      <c r="AC115" s="15">
        <v>96</v>
      </c>
      <c r="AO115" s="2">
        <f t="shared" si="7"/>
        <v>81.847000000000008</v>
      </c>
      <c r="AP115" s="27">
        <f t="shared" si="8"/>
        <v>4.6529999999999916</v>
      </c>
    </row>
    <row r="116" spans="1:42" ht="18.5" x14ac:dyDescent="0.35">
      <c r="A116" s="29">
        <v>17</v>
      </c>
      <c r="B116" s="3" t="s">
        <v>101</v>
      </c>
      <c r="C116" s="5">
        <v>6.8</v>
      </c>
      <c r="D116" s="41">
        <f>(E116+F116)/2 - $AP$147</f>
        <v>28.119</v>
      </c>
      <c r="E116" s="12">
        <v>31</v>
      </c>
      <c r="F116" s="15">
        <v>27</v>
      </c>
      <c r="G116" s="15"/>
      <c r="X116" s="3"/>
      <c r="Y116" s="59" t="s">
        <v>4</v>
      </c>
      <c r="Z116" s="5">
        <v>36</v>
      </c>
      <c r="AA116" s="13">
        <f t="shared" si="9"/>
        <v>86</v>
      </c>
      <c r="AB116" s="21">
        <v>75</v>
      </c>
      <c r="AC116" s="15">
        <v>97</v>
      </c>
      <c r="AO116" s="2">
        <f t="shared" si="7"/>
        <v>80.168000000000006</v>
      </c>
      <c r="AP116" s="27">
        <f t="shared" si="8"/>
        <v>5.8319999999999936</v>
      </c>
    </row>
    <row r="117" spans="1:42" ht="18.5" x14ac:dyDescent="0.35">
      <c r="A117" s="29">
        <v>18</v>
      </c>
      <c r="B117" s="3" t="s">
        <v>68</v>
      </c>
      <c r="C117" s="5">
        <v>8.1999999999999993</v>
      </c>
      <c r="D117" s="41">
        <f>(E117+F117)/2 - $AP$139</f>
        <v>41.551000000000002</v>
      </c>
      <c r="E117" s="12">
        <v>40</v>
      </c>
      <c r="F117" s="15">
        <v>40</v>
      </c>
      <c r="G117" s="15"/>
      <c r="X117" s="3"/>
      <c r="Y117" s="59" t="s">
        <v>108</v>
      </c>
      <c r="Z117" s="5">
        <v>35</v>
      </c>
      <c r="AA117" s="13">
        <f t="shared" si="9"/>
        <v>85</v>
      </c>
      <c r="AB117" s="12">
        <v>83</v>
      </c>
      <c r="AC117" s="15">
        <v>87</v>
      </c>
      <c r="AO117" s="2">
        <f t="shared" si="7"/>
        <v>78.489000000000004</v>
      </c>
      <c r="AP117" s="27">
        <f t="shared" si="8"/>
        <v>6.5109999999999957</v>
      </c>
    </row>
    <row r="118" spans="1:42" ht="18.5" x14ac:dyDescent="0.35">
      <c r="A118" s="29">
        <v>19</v>
      </c>
      <c r="B118" s="3" t="s">
        <v>100</v>
      </c>
      <c r="C118" s="5">
        <v>6.9</v>
      </c>
      <c r="D118" s="41">
        <f>(E118+F118)/2 - $AP$140</f>
        <v>39.872</v>
      </c>
      <c r="E118" s="12">
        <v>45</v>
      </c>
      <c r="F118" s="15">
        <v>28</v>
      </c>
      <c r="G118" s="15"/>
      <c r="X118" s="3"/>
      <c r="Y118" s="59" t="s">
        <v>10</v>
      </c>
      <c r="Z118" s="5">
        <v>34</v>
      </c>
      <c r="AA118" s="13">
        <f t="shared" si="9"/>
        <v>84.5</v>
      </c>
      <c r="AB118" s="12">
        <v>70</v>
      </c>
      <c r="AC118" s="15">
        <v>99</v>
      </c>
      <c r="AO118" s="2">
        <f t="shared" si="7"/>
        <v>76.81</v>
      </c>
      <c r="AP118" s="27">
        <f t="shared" si="8"/>
        <v>7.6899999999999977</v>
      </c>
    </row>
    <row r="119" spans="1:42" ht="18.5" x14ac:dyDescent="0.35">
      <c r="A119" s="29">
        <v>20</v>
      </c>
      <c r="B119" s="3" t="s">
        <v>97</v>
      </c>
      <c r="C119" s="5">
        <v>8.6999999999999993</v>
      </c>
      <c r="D119" s="41">
        <f>(E119+F119)/2 - $AP$146</f>
        <v>29.798000000000002</v>
      </c>
      <c r="E119" s="12">
        <v>38</v>
      </c>
      <c r="F119" s="15">
        <v>21</v>
      </c>
      <c r="G119" s="15"/>
      <c r="X119" s="3"/>
      <c r="Y119" s="59" t="s">
        <v>12</v>
      </c>
      <c r="Z119" s="5">
        <v>33</v>
      </c>
      <c r="AA119" s="13">
        <f t="shared" si="9"/>
        <v>84.5</v>
      </c>
      <c r="AB119" s="7">
        <v>76</v>
      </c>
      <c r="AC119" s="15">
        <v>93</v>
      </c>
      <c r="AO119" s="2">
        <f t="shared" si="7"/>
        <v>75.131</v>
      </c>
      <c r="AP119" s="27">
        <f t="shared" si="8"/>
        <v>9.3689999999999998</v>
      </c>
    </row>
    <row r="120" spans="1:42" ht="18.5" x14ac:dyDescent="0.35">
      <c r="A120" s="29">
        <v>21</v>
      </c>
      <c r="B120" s="3" t="s">
        <v>98</v>
      </c>
      <c r="C120" s="5">
        <v>9.5</v>
      </c>
      <c r="D120" s="41">
        <f>(E120+F120)/2 - $AP$151</f>
        <v>22</v>
      </c>
      <c r="E120" s="12">
        <v>27</v>
      </c>
      <c r="F120" s="15">
        <v>17</v>
      </c>
      <c r="G120" s="15"/>
      <c r="X120" s="3"/>
      <c r="Y120" s="59" t="s">
        <v>41</v>
      </c>
      <c r="Z120" s="5">
        <v>32</v>
      </c>
      <c r="AA120" s="13">
        <f t="shared" si="9"/>
        <v>83.5</v>
      </c>
      <c r="AB120" s="14">
        <v>85</v>
      </c>
      <c r="AC120" s="15">
        <v>82</v>
      </c>
      <c r="AO120" s="2">
        <f t="shared" si="7"/>
        <v>73.451999999999998</v>
      </c>
      <c r="AP120" s="27">
        <f t="shared" si="8"/>
        <v>10.048000000000002</v>
      </c>
    </row>
    <row r="121" spans="1:42" ht="18.5" x14ac:dyDescent="0.35">
      <c r="A121" s="29">
        <v>22</v>
      </c>
      <c r="B121" s="3" t="s">
        <v>105</v>
      </c>
      <c r="C121" s="5">
        <v>9.1</v>
      </c>
      <c r="D121" s="41">
        <f>(E121+F121)/2 - $AP$148</f>
        <v>26.44</v>
      </c>
      <c r="E121" s="12">
        <v>39</v>
      </c>
      <c r="F121" s="15">
        <v>19</v>
      </c>
      <c r="G121" s="15"/>
      <c r="X121" s="3"/>
      <c r="Y121" s="64" t="s">
        <v>42</v>
      </c>
      <c r="Z121" s="38">
        <v>31</v>
      </c>
      <c r="AA121" s="65">
        <f t="shared" si="9"/>
        <v>82.5</v>
      </c>
      <c r="AB121" s="66">
        <v>89</v>
      </c>
      <c r="AC121" s="67">
        <v>76</v>
      </c>
      <c r="AD121" t="s">
        <v>110</v>
      </c>
      <c r="AO121" s="2">
        <f t="shared" si="7"/>
        <v>71.772999999999996</v>
      </c>
      <c r="AP121" s="27">
        <f t="shared" si="8"/>
        <v>10.727000000000004</v>
      </c>
    </row>
    <row r="122" spans="1:42" ht="18.5" x14ac:dyDescent="0.35">
      <c r="A122" s="29">
        <v>23</v>
      </c>
      <c r="B122" s="3" t="s">
        <v>36</v>
      </c>
      <c r="C122" s="5">
        <v>2.6</v>
      </c>
      <c r="D122" s="41">
        <v>100</v>
      </c>
      <c r="E122" s="12">
        <v>98</v>
      </c>
      <c r="F122" s="15">
        <v>96</v>
      </c>
      <c r="X122" s="3"/>
      <c r="Y122" s="59" t="s">
        <v>43</v>
      </c>
      <c r="Z122" s="5">
        <v>30</v>
      </c>
      <c r="AA122" s="13">
        <f t="shared" si="9"/>
        <v>76.5</v>
      </c>
      <c r="AB122" s="12">
        <v>80</v>
      </c>
      <c r="AC122" s="15">
        <v>73</v>
      </c>
      <c r="AO122" s="2">
        <f t="shared" si="7"/>
        <v>70.094000000000008</v>
      </c>
      <c r="AP122" s="27">
        <f t="shared" si="8"/>
        <v>6.4059999999999917</v>
      </c>
    </row>
    <row r="123" spans="1:42" ht="18.5" x14ac:dyDescent="0.35">
      <c r="A123" s="29">
        <v>24</v>
      </c>
      <c r="B123" s="3" t="s">
        <v>56</v>
      </c>
      <c r="C123" s="5">
        <v>1.9</v>
      </c>
      <c r="D123" s="41">
        <v>100</v>
      </c>
      <c r="E123" s="12">
        <v>99</v>
      </c>
      <c r="F123" s="15">
        <v>95</v>
      </c>
      <c r="X123" s="3"/>
      <c r="Y123" s="59" t="s">
        <v>11</v>
      </c>
      <c r="Z123" s="5">
        <v>29</v>
      </c>
      <c r="AA123" s="13">
        <f t="shared" si="9"/>
        <v>75.5</v>
      </c>
      <c r="AB123" s="20">
        <v>81</v>
      </c>
      <c r="AC123" s="15">
        <v>70</v>
      </c>
      <c r="AO123" s="2">
        <f t="shared" si="7"/>
        <v>68.415000000000006</v>
      </c>
      <c r="AP123" s="27">
        <f t="shared" si="8"/>
        <v>7.0849999999999937</v>
      </c>
    </row>
    <row r="124" spans="1:42" ht="18.5" x14ac:dyDescent="0.35">
      <c r="A124" s="29">
        <v>25</v>
      </c>
      <c r="B124" s="3" t="s">
        <v>107</v>
      </c>
      <c r="C124" s="5">
        <v>3.7</v>
      </c>
      <c r="D124" s="41">
        <f>(E124+F124)/2 - $AP$106</f>
        <v>96.958000000000013</v>
      </c>
      <c r="E124" s="12">
        <v>91</v>
      </c>
      <c r="F124" s="15">
        <v>97</v>
      </c>
      <c r="X124" s="3"/>
      <c r="Y124" s="63" t="s">
        <v>79</v>
      </c>
      <c r="Z124" s="40">
        <v>28</v>
      </c>
      <c r="AA124" s="41">
        <f t="shared" si="9"/>
        <v>75</v>
      </c>
      <c r="AB124" s="61">
        <v>66</v>
      </c>
      <c r="AC124" s="62">
        <v>84</v>
      </c>
      <c r="AO124" s="2">
        <f t="shared" si="7"/>
        <v>66.736000000000004</v>
      </c>
      <c r="AP124" s="27">
        <f t="shared" si="8"/>
        <v>8.2639999999999958</v>
      </c>
    </row>
    <row r="125" spans="1:42" ht="18.5" x14ac:dyDescent="0.35">
      <c r="A125" s="29">
        <v>26</v>
      </c>
      <c r="B125" s="3" t="s">
        <v>37</v>
      </c>
      <c r="C125" s="5">
        <v>0.16</v>
      </c>
      <c r="D125" s="41">
        <f>(E125+F125)/2 - $AP$108</f>
        <v>93.600000000000009</v>
      </c>
      <c r="E125" s="12">
        <v>94</v>
      </c>
      <c r="F125" s="15">
        <v>92</v>
      </c>
      <c r="X125" s="3"/>
      <c r="Y125" s="59" t="s">
        <v>15</v>
      </c>
      <c r="Z125" s="5">
        <v>27</v>
      </c>
      <c r="AA125" s="13">
        <f t="shared" si="9"/>
        <v>73</v>
      </c>
      <c r="AB125" s="12">
        <v>74</v>
      </c>
      <c r="AC125" s="15">
        <v>72</v>
      </c>
      <c r="AO125" s="2">
        <f t="shared" si="7"/>
        <v>65.057000000000002</v>
      </c>
      <c r="AP125" s="27">
        <f t="shared" si="8"/>
        <v>7.9429999999999978</v>
      </c>
    </row>
    <row r="126" spans="1:42" ht="18.5" x14ac:dyDescent="0.35">
      <c r="A126" s="29">
        <v>27</v>
      </c>
      <c r="B126" s="3" t="s">
        <v>38</v>
      </c>
      <c r="C126" s="5">
        <v>3</v>
      </c>
      <c r="D126" s="41">
        <f>(E126+F126)/2 - $AP$112</f>
        <v>86.884</v>
      </c>
      <c r="E126" s="12">
        <v>83</v>
      </c>
      <c r="F126" s="15">
        <v>95</v>
      </c>
      <c r="X126" s="3"/>
      <c r="Y126" s="59" t="s">
        <v>44</v>
      </c>
      <c r="Z126" s="5">
        <v>26</v>
      </c>
      <c r="AA126" s="13">
        <f t="shared" si="9"/>
        <v>68.5</v>
      </c>
      <c r="AB126" s="12">
        <v>97</v>
      </c>
      <c r="AC126" s="15">
        <v>40</v>
      </c>
      <c r="AO126" s="2">
        <f t="shared" si="7"/>
        <v>63.378</v>
      </c>
      <c r="AP126" s="27">
        <f t="shared" si="8"/>
        <v>5.1219999999999999</v>
      </c>
    </row>
    <row r="127" spans="1:42" ht="18.5" x14ac:dyDescent="0.35">
      <c r="A127" s="29">
        <v>28</v>
      </c>
      <c r="B127" s="3" t="s">
        <v>39</v>
      </c>
      <c r="C127" s="5">
        <v>4.3</v>
      </c>
      <c r="D127" s="41">
        <f>(E127+F127)/2 - $AP$113</f>
        <v>85.205000000000013</v>
      </c>
      <c r="E127" s="14">
        <v>98</v>
      </c>
      <c r="F127" s="15">
        <v>79</v>
      </c>
      <c r="X127" s="3"/>
      <c r="Y127" s="59" t="s">
        <v>45</v>
      </c>
      <c r="Z127" s="5">
        <v>25</v>
      </c>
      <c r="AA127" s="13">
        <f t="shared" si="9"/>
        <v>66.5</v>
      </c>
      <c r="AB127" s="12">
        <v>79</v>
      </c>
      <c r="AC127" s="15">
        <v>54</v>
      </c>
      <c r="AO127" s="2">
        <f t="shared" si="7"/>
        <v>61.698999999999998</v>
      </c>
      <c r="AP127" s="27">
        <f t="shared" si="8"/>
        <v>4.8010000000000019</v>
      </c>
    </row>
    <row r="128" spans="1:42" ht="18.5" x14ac:dyDescent="0.35">
      <c r="A128" s="29">
        <v>29</v>
      </c>
      <c r="B128" s="3" t="s">
        <v>40</v>
      </c>
      <c r="C128" s="5">
        <v>4.9000000000000004</v>
      </c>
      <c r="D128" s="41">
        <f>(E128+F128)/2 - $AP$114</f>
        <v>83.525999999999996</v>
      </c>
      <c r="E128" s="12">
        <v>91</v>
      </c>
      <c r="F128" s="15">
        <v>84</v>
      </c>
      <c r="X128" s="3"/>
      <c r="Y128" s="64" t="s">
        <v>13</v>
      </c>
      <c r="Z128" s="38">
        <v>24</v>
      </c>
      <c r="AA128" s="65">
        <f t="shared" si="9"/>
        <v>60.5</v>
      </c>
      <c r="AB128" s="68">
        <v>76</v>
      </c>
      <c r="AC128" s="67">
        <v>45</v>
      </c>
      <c r="AD128" t="s">
        <v>110</v>
      </c>
      <c r="AO128" s="2">
        <f t="shared" si="7"/>
        <v>60.019999999999996</v>
      </c>
      <c r="AP128" s="27">
        <f t="shared" si="8"/>
        <v>0.48000000000000398</v>
      </c>
    </row>
    <row r="129" spans="1:42" ht="18.5" x14ac:dyDescent="0.35">
      <c r="A129" s="29">
        <v>30</v>
      </c>
      <c r="B129" s="3" t="s">
        <v>108</v>
      </c>
      <c r="C129" s="5">
        <v>3</v>
      </c>
      <c r="D129" s="41">
        <f>(E129+F129)/2 - $AP$117</f>
        <v>78.489000000000004</v>
      </c>
      <c r="E129" s="12">
        <v>83</v>
      </c>
      <c r="F129" s="15">
        <v>87</v>
      </c>
      <c r="X129" s="3"/>
      <c r="Y129" s="59" t="s">
        <v>46</v>
      </c>
      <c r="Z129" s="5">
        <v>23</v>
      </c>
      <c r="AA129" s="13">
        <f t="shared" si="9"/>
        <v>52</v>
      </c>
      <c r="AB129" s="12">
        <v>58</v>
      </c>
      <c r="AC129" s="15">
        <v>46</v>
      </c>
      <c r="AO129" s="2">
        <f t="shared" si="7"/>
        <v>58.341000000000008</v>
      </c>
      <c r="AP129" s="27">
        <f t="shared" si="8"/>
        <v>-6.3410000000000082</v>
      </c>
    </row>
    <row r="130" spans="1:42" ht="18.5" x14ac:dyDescent="0.35">
      <c r="A130" s="29">
        <v>31</v>
      </c>
      <c r="B130" s="3" t="s">
        <v>41</v>
      </c>
      <c r="C130" s="40">
        <v>5.2</v>
      </c>
      <c r="D130" s="41">
        <f>(E130+F130)/2 - $AP$120</f>
        <v>73.451999999999998</v>
      </c>
      <c r="E130" s="14">
        <v>85</v>
      </c>
      <c r="F130" s="15">
        <v>82</v>
      </c>
      <c r="X130" s="3"/>
      <c r="Y130" s="59" t="s">
        <v>76</v>
      </c>
      <c r="Z130" s="5">
        <v>22</v>
      </c>
      <c r="AA130" s="13">
        <f t="shared" si="9"/>
        <v>49</v>
      </c>
      <c r="AB130" s="12">
        <v>44</v>
      </c>
      <c r="AC130" s="15">
        <v>54</v>
      </c>
      <c r="AO130" s="2">
        <f t="shared" si="7"/>
        <v>56.662000000000006</v>
      </c>
      <c r="AP130" s="27">
        <f t="shared" si="8"/>
        <v>-7.6620000000000061</v>
      </c>
    </row>
    <row r="131" spans="1:42" ht="18.5" x14ac:dyDescent="0.35">
      <c r="A131" s="29">
        <v>32</v>
      </c>
      <c r="B131" s="39" t="s">
        <v>77</v>
      </c>
      <c r="C131" s="40">
        <v>5.9</v>
      </c>
      <c r="D131" s="41">
        <f>(E131+F131)/2 - $AP$131</f>
        <v>89.983000000000004</v>
      </c>
      <c r="E131" s="12">
        <v>89</v>
      </c>
      <c r="F131" s="15">
        <v>76</v>
      </c>
      <c r="X131" s="3"/>
      <c r="Y131" s="63" t="s">
        <v>77</v>
      </c>
      <c r="Z131" s="40">
        <v>21</v>
      </c>
      <c r="AA131" s="41">
        <f t="shared" si="9"/>
        <v>47.5</v>
      </c>
      <c r="AB131" s="61">
        <v>61</v>
      </c>
      <c r="AC131" s="62">
        <v>34</v>
      </c>
      <c r="AO131" s="2">
        <f t="shared" si="7"/>
        <v>54.983000000000004</v>
      </c>
      <c r="AP131" s="27">
        <f t="shared" si="8"/>
        <v>-7.4830000000000041</v>
      </c>
    </row>
    <row r="132" spans="1:42" ht="18.5" x14ac:dyDescent="0.35">
      <c r="A132" s="29">
        <v>33</v>
      </c>
      <c r="B132" s="3" t="s">
        <v>43</v>
      </c>
      <c r="C132" s="5">
        <v>4.4000000000000004</v>
      </c>
      <c r="D132" s="41">
        <f>(E132+F132)/2 - $AP$122</f>
        <v>70.094000000000008</v>
      </c>
      <c r="E132" s="12">
        <v>80</v>
      </c>
      <c r="F132" s="15">
        <v>73</v>
      </c>
      <c r="X132" s="3"/>
      <c r="Y132" s="63" t="s">
        <v>78</v>
      </c>
      <c r="Z132" s="40">
        <v>20</v>
      </c>
      <c r="AA132" s="41">
        <f t="shared" si="9"/>
        <v>47</v>
      </c>
      <c r="AB132" s="61">
        <v>47</v>
      </c>
      <c r="AC132" s="62">
        <v>47</v>
      </c>
      <c r="AO132" s="2">
        <f t="shared" si="7"/>
        <v>53.304000000000002</v>
      </c>
      <c r="AP132" s="27">
        <f t="shared" si="8"/>
        <v>-6.304000000000002</v>
      </c>
    </row>
    <row r="133" spans="1:42" ht="18.5" x14ac:dyDescent="0.35">
      <c r="A133" s="29">
        <v>34</v>
      </c>
      <c r="B133" s="3" t="s">
        <v>44</v>
      </c>
      <c r="C133" s="5">
        <v>2.6</v>
      </c>
      <c r="D133" s="41">
        <f>(E133+F133)/2 - $AP$126</f>
        <v>63.378</v>
      </c>
      <c r="E133" s="12">
        <v>97</v>
      </c>
      <c r="F133" s="15">
        <v>40</v>
      </c>
      <c r="X133" s="3"/>
      <c r="Y133" s="59" t="s">
        <v>14</v>
      </c>
      <c r="Z133" s="5">
        <v>19</v>
      </c>
      <c r="AA133" s="13">
        <f t="shared" si="9"/>
        <v>46</v>
      </c>
      <c r="AB133" s="12">
        <v>43</v>
      </c>
      <c r="AC133" s="15">
        <v>49</v>
      </c>
      <c r="AO133" s="2">
        <f t="shared" si="7"/>
        <v>51.625</v>
      </c>
      <c r="AP133" s="27">
        <f t="shared" si="8"/>
        <v>-5.625</v>
      </c>
    </row>
    <row r="134" spans="1:42" ht="18.5" x14ac:dyDescent="0.35">
      <c r="A134" s="29">
        <v>35</v>
      </c>
      <c r="B134" s="3" t="s">
        <v>45</v>
      </c>
      <c r="C134" s="5">
        <v>3.7</v>
      </c>
      <c r="D134" s="41">
        <f>(E134+F134)/2 - $AP$127</f>
        <v>61.698999999999998</v>
      </c>
      <c r="E134" s="12">
        <v>79</v>
      </c>
      <c r="F134" s="15">
        <v>54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X134" s="3"/>
      <c r="Y134" s="59" t="s">
        <v>47</v>
      </c>
      <c r="Z134" s="5">
        <v>18</v>
      </c>
      <c r="AA134" s="13">
        <f t="shared" si="9"/>
        <v>43.5</v>
      </c>
      <c r="AB134" s="12">
        <v>48</v>
      </c>
      <c r="AC134" s="15">
        <v>39</v>
      </c>
      <c r="AO134" s="2">
        <f t="shared" si="7"/>
        <v>49.945999999999998</v>
      </c>
      <c r="AP134" s="27">
        <f t="shared" si="8"/>
        <v>-6.445999999999998</v>
      </c>
    </row>
    <row r="135" spans="1:42" ht="18.5" x14ac:dyDescent="0.35">
      <c r="A135" s="29">
        <v>36</v>
      </c>
      <c r="B135" s="3" t="s">
        <v>46</v>
      </c>
      <c r="C135" s="5">
        <v>2.6</v>
      </c>
      <c r="D135" s="41">
        <f>(E135+F135)/2 - $AP$129</f>
        <v>58.341000000000008</v>
      </c>
      <c r="E135" s="12">
        <v>58</v>
      </c>
      <c r="F135" s="15">
        <v>46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X135" s="3"/>
      <c r="Y135" s="59" t="s">
        <v>57</v>
      </c>
      <c r="Z135" s="5">
        <v>17</v>
      </c>
      <c r="AA135" s="13">
        <f t="shared" si="9"/>
        <v>43</v>
      </c>
      <c r="AB135" s="12">
        <v>36</v>
      </c>
      <c r="AC135" s="15">
        <v>50</v>
      </c>
      <c r="AO135" s="2">
        <f t="shared" si="7"/>
        <v>48.266999999999996</v>
      </c>
      <c r="AP135" s="27">
        <f t="shared" si="8"/>
        <v>-5.2669999999999959</v>
      </c>
    </row>
    <row r="136" spans="1:42" ht="18.5" x14ac:dyDescent="0.35">
      <c r="A136" s="29">
        <v>37</v>
      </c>
      <c r="B136" s="3" t="s">
        <v>76</v>
      </c>
      <c r="C136" s="5">
        <v>7</v>
      </c>
      <c r="D136" s="41">
        <f>(E136+F136)/2 - $AP$130</f>
        <v>56.662000000000006</v>
      </c>
      <c r="E136" s="12">
        <v>44</v>
      </c>
      <c r="F136" s="15">
        <v>54</v>
      </c>
      <c r="G136" s="82"/>
      <c r="H136" s="82"/>
      <c r="I136" s="82"/>
      <c r="J136" s="51" t="s">
        <v>90</v>
      </c>
      <c r="K136" s="52" t="s">
        <v>85</v>
      </c>
      <c r="L136" s="53" t="s">
        <v>86</v>
      </c>
      <c r="M136" s="54" t="s">
        <v>94</v>
      </c>
      <c r="N136" s="55" t="s">
        <v>95</v>
      </c>
      <c r="O136" s="56" t="s">
        <v>87</v>
      </c>
      <c r="P136" s="57" t="s">
        <v>88</v>
      </c>
      <c r="Q136" s="58" t="s">
        <v>89</v>
      </c>
      <c r="R136" s="83"/>
      <c r="S136" s="83"/>
      <c r="T136" s="83"/>
      <c r="U136" s="83"/>
      <c r="V136" s="82"/>
      <c r="X136" s="3"/>
      <c r="Y136" s="59" t="s">
        <v>75</v>
      </c>
      <c r="Z136" s="5">
        <v>16</v>
      </c>
      <c r="AA136" s="5">
        <f>(AB136+AC136)/2</f>
        <v>42.5</v>
      </c>
      <c r="AB136" s="12">
        <v>43</v>
      </c>
      <c r="AC136" s="15">
        <v>42</v>
      </c>
      <c r="AO136" s="2">
        <f t="shared" si="7"/>
        <v>46.588000000000001</v>
      </c>
      <c r="AP136" s="27">
        <f t="shared" si="8"/>
        <v>-4.088000000000001</v>
      </c>
    </row>
    <row r="137" spans="1:42" ht="18.5" x14ac:dyDescent="0.35">
      <c r="A137" s="29">
        <v>38</v>
      </c>
      <c r="B137" s="3" t="s">
        <v>47</v>
      </c>
      <c r="C137" s="5">
        <v>4.5</v>
      </c>
      <c r="D137" s="41">
        <f>(E137+F137)/2 - $AP$134</f>
        <v>49.945999999999998</v>
      </c>
      <c r="E137" s="12">
        <v>48</v>
      </c>
      <c r="F137" s="15">
        <v>39</v>
      </c>
      <c r="G137" s="82"/>
      <c r="H137" s="82"/>
      <c r="I137" s="82"/>
      <c r="J137" s="83"/>
      <c r="K137" s="83" t="s">
        <v>92</v>
      </c>
      <c r="L137" s="83"/>
      <c r="M137" s="84" t="s">
        <v>91</v>
      </c>
      <c r="N137" s="83"/>
      <c r="O137" s="83"/>
      <c r="P137" s="83" t="s">
        <v>93</v>
      </c>
      <c r="Q137" s="83"/>
      <c r="R137" s="82"/>
      <c r="S137" s="82"/>
      <c r="T137" s="82"/>
      <c r="U137" s="82"/>
      <c r="V137" s="82"/>
      <c r="X137" s="3"/>
      <c r="Y137" s="64" t="s">
        <v>58</v>
      </c>
      <c r="Z137" s="38">
        <v>15</v>
      </c>
      <c r="AA137" s="65">
        <f t="shared" ref="AA137:AA151" si="10">(AB137+AC137)/2</f>
        <v>41.5</v>
      </c>
      <c r="AB137" s="66">
        <v>40</v>
      </c>
      <c r="AC137" s="67">
        <v>43</v>
      </c>
      <c r="AD137" t="s">
        <v>110</v>
      </c>
      <c r="AO137" s="2">
        <f t="shared" si="7"/>
        <v>44.909000000000006</v>
      </c>
      <c r="AP137" s="27">
        <f t="shared" si="8"/>
        <v>-3.409000000000006</v>
      </c>
    </row>
    <row r="138" spans="1:42" ht="18.5" x14ac:dyDescent="0.35">
      <c r="A138" s="29">
        <v>39</v>
      </c>
      <c r="B138" s="3" t="s">
        <v>57</v>
      </c>
      <c r="C138" s="5">
        <v>4.2</v>
      </c>
      <c r="D138" s="41">
        <f>(E138+F138)/2 - $AP$135</f>
        <v>48.266999999999996</v>
      </c>
      <c r="E138" s="12">
        <v>36</v>
      </c>
      <c r="F138" s="15">
        <v>50</v>
      </c>
      <c r="X138" s="3"/>
      <c r="Y138" s="59" t="s">
        <v>17</v>
      </c>
      <c r="Z138" s="5">
        <v>14</v>
      </c>
      <c r="AA138" s="13">
        <f t="shared" si="10"/>
        <v>40</v>
      </c>
      <c r="AB138" s="12">
        <v>50</v>
      </c>
      <c r="AC138" s="15">
        <v>30</v>
      </c>
      <c r="AO138" s="2">
        <f t="shared" si="7"/>
        <v>43.230000000000004</v>
      </c>
      <c r="AP138" s="27">
        <f t="shared" si="8"/>
        <v>-3.230000000000004</v>
      </c>
    </row>
    <row r="139" spans="1:42" ht="18.5" x14ac:dyDescent="0.35">
      <c r="A139" s="29">
        <v>40</v>
      </c>
      <c r="B139" s="3" t="s">
        <v>103</v>
      </c>
      <c r="C139" s="40">
        <v>7.3</v>
      </c>
      <c r="D139" s="41">
        <f>(E139+F139)/2 - $AP$136</f>
        <v>46.588000000000001</v>
      </c>
      <c r="E139" s="12">
        <v>43</v>
      </c>
      <c r="F139" s="15">
        <v>42</v>
      </c>
      <c r="X139" s="3"/>
      <c r="Y139" s="59" t="s">
        <v>24</v>
      </c>
      <c r="Z139" s="5">
        <v>13</v>
      </c>
      <c r="AA139" s="13">
        <f t="shared" si="10"/>
        <v>40</v>
      </c>
      <c r="AB139" s="12">
        <v>40</v>
      </c>
      <c r="AC139" s="15">
        <v>40</v>
      </c>
      <c r="AO139" s="2">
        <f t="shared" si="7"/>
        <v>41.551000000000002</v>
      </c>
      <c r="AP139" s="27">
        <f t="shared" si="8"/>
        <v>-1.5510000000000019</v>
      </c>
    </row>
    <row r="140" spans="1:42" ht="18.5" x14ac:dyDescent="0.35">
      <c r="A140" s="29">
        <v>41</v>
      </c>
      <c r="B140" s="39" t="s">
        <v>78</v>
      </c>
      <c r="C140" s="40">
        <v>5.6</v>
      </c>
      <c r="D140" s="41">
        <f>(E140+F140)/2 - $AP$132</f>
        <v>53.304000000000002</v>
      </c>
      <c r="E140" s="12">
        <v>47</v>
      </c>
      <c r="F140" s="15">
        <v>47</v>
      </c>
      <c r="X140" s="3"/>
      <c r="Y140" s="59" t="s">
        <v>20</v>
      </c>
      <c r="Z140" s="5">
        <v>12</v>
      </c>
      <c r="AA140" s="13">
        <f t="shared" si="10"/>
        <v>36.5</v>
      </c>
      <c r="AB140" s="12">
        <v>45</v>
      </c>
      <c r="AC140" s="15">
        <v>28</v>
      </c>
      <c r="AO140" s="2">
        <f t="shared" si="7"/>
        <v>39.872</v>
      </c>
      <c r="AP140" s="27">
        <f t="shared" si="8"/>
        <v>-3.3719999999999999</v>
      </c>
    </row>
    <row r="141" spans="1:42" ht="18.5" x14ac:dyDescent="0.35">
      <c r="A141" s="29">
        <v>42</v>
      </c>
      <c r="B141" s="3" t="s">
        <v>102</v>
      </c>
      <c r="C141" s="5">
        <v>8.5</v>
      </c>
      <c r="D141" s="41">
        <f>(E141+F141)/2 - $AP$142</f>
        <v>36.513999999999996</v>
      </c>
      <c r="E141" s="12">
        <v>36</v>
      </c>
      <c r="F141" s="15">
        <v>33</v>
      </c>
      <c r="X141" s="3"/>
      <c r="Y141" s="59" t="s">
        <v>16</v>
      </c>
      <c r="Z141" s="5">
        <v>11</v>
      </c>
      <c r="AA141" s="13">
        <f t="shared" si="10"/>
        <v>34.5</v>
      </c>
      <c r="AB141" s="12">
        <v>37</v>
      </c>
      <c r="AC141" s="15">
        <v>32</v>
      </c>
      <c r="AO141" s="2">
        <f t="shared" si="7"/>
        <v>38.192999999999998</v>
      </c>
      <c r="AP141" s="27">
        <f t="shared" si="8"/>
        <v>-3.6929999999999978</v>
      </c>
    </row>
    <row r="142" spans="1:42" ht="18.5" x14ac:dyDescent="0.35">
      <c r="A142" s="29">
        <v>43</v>
      </c>
      <c r="B142" s="3" t="s">
        <v>99</v>
      </c>
      <c r="C142" s="5">
        <v>8.1</v>
      </c>
      <c r="D142" s="41">
        <f>(E142+F142)/2 - $AP$143</f>
        <v>34.835000000000001</v>
      </c>
      <c r="E142" s="14">
        <v>34</v>
      </c>
      <c r="F142" s="15">
        <v>33</v>
      </c>
      <c r="X142" s="3"/>
      <c r="Y142" s="59" t="s">
        <v>48</v>
      </c>
      <c r="Z142" s="5">
        <v>10</v>
      </c>
      <c r="AA142" s="13">
        <f t="shared" si="10"/>
        <v>34.5</v>
      </c>
      <c r="AB142" s="12">
        <v>36</v>
      </c>
      <c r="AC142" s="15">
        <v>33</v>
      </c>
      <c r="AO142" s="2">
        <f t="shared" si="7"/>
        <v>36.513999999999996</v>
      </c>
      <c r="AP142" s="27">
        <f t="shared" si="8"/>
        <v>-2.0139999999999958</v>
      </c>
    </row>
    <row r="143" spans="1:42" ht="18.5" x14ac:dyDescent="0.35">
      <c r="A143" s="29">
        <v>44</v>
      </c>
      <c r="B143" s="3" t="s">
        <v>106</v>
      </c>
      <c r="C143" s="5">
        <v>4.7</v>
      </c>
      <c r="D143" s="41">
        <f>(E143+F143)/2 - $AP$144</f>
        <v>33.155999999999999</v>
      </c>
      <c r="E143" s="12">
        <v>40</v>
      </c>
      <c r="F143" s="15">
        <v>24</v>
      </c>
      <c r="X143" s="3"/>
      <c r="Y143" s="59" t="s">
        <v>49</v>
      </c>
      <c r="Z143" s="5">
        <v>9</v>
      </c>
      <c r="AA143" s="13">
        <f t="shared" si="10"/>
        <v>33.5</v>
      </c>
      <c r="AB143" s="14">
        <v>34</v>
      </c>
      <c r="AC143" s="15">
        <v>33</v>
      </c>
      <c r="AO143" s="2">
        <f t="shared" si="7"/>
        <v>34.835000000000001</v>
      </c>
      <c r="AP143" s="27">
        <f t="shared" si="8"/>
        <v>-1.3350000000000009</v>
      </c>
    </row>
    <row r="144" spans="1:42" ht="18.5" x14ac:dyDescent="0.35">
      <c r="A144" s="29">
        <v>45</v>
      </c>
      <c r="B144" s="3" t="s">
        <v>51</v>
      </c>
      <c r="C144" s="5">
        <v>5.0999999999999996</v>
      </c>
      <c r="D144" s="41">
        <f>(E144+F144)/2 - $AP$149</f>
        <v>24.760999999999999</v>
      </c>
      <c r="E144" s="12">
        <v>40</v>
      </c>
      <c r="F144" s="15">
        <v>16</v>
      </c>
      <c r="X144" s="3"/>
      <c r="Y144" s="59" t="s">
        <v>50</v>
      </c>
      <c r="Z144" s="5">
        <v>8</v>
      </c>
      <c r="AA144" s="13">
        <f t="shared" si="10"/>
        <v>32</v>
      </c>
      <c r="AB144" s="12">
        <v>40</v>
      </c>
      <c r="AC144" s="15">
        <v>24</v>
      </c>
      <c r="AO144" s="2">
        <f t="shared" si="7"/>
        <v>33.155999999999999</v>
      </c>
      <c r="AP144" s="27">
        <f t="shared" si="8"/>
        <v>-1.1559999999999988</v>
      </c>
    </row>
    <row r="145" spans="1:42" ht="18.5" x14ac:dyDescent="0.35">
      <c r="A145" s="29">
        <v>46</v>
      </c>
      <c r="B145" s="3" t="s">
        <v>52</v>
      </c>
      <c r="C145" s="5">
        <v>7.6</v>
      </c>
      <c r="D145" s="41">
        <f>(E145+F145)/2 - $AP$150</f>
        <v>23.082000000000001</v>
      </c>
      <c r="E145" s="12">
        <v>28</v>
      </c>
      <c r="F145" s="15">
        <v>21</v>
      </c>
      <c r="X145" s="3"/>
      <c r="Y145" s="64" t="s">
        <v>18</v>
      </c>
      <c r="Z145" s="38">
        <v>7</v>
      </c>
      <c r="AA145" s="65">
        <f t="shared" si="10"/>
        <v>30.5</v>
      </c>
      <c r="AB145" s="66">
        <v>37</v>
      </c>
      <c r="AC145" s="67">
        <v>24</v>
      </c>
      <c r="AD145" t="s">
        <v>110</v>
      </c>
      <c r="AO145" s="2">
        <f t="shared" si="7"/>
        <v>31.477</v>
      </c>
      <c r="AP145" s="27">
        <f t="shared" si="8"/>
        <v>-0.97700000000000031</v>
      </c>
    </row>
    <row r="146" spans="1:42" ht="18.5" x14ac:dyDescent="0.35">
      <c r="A146" s="29">
        <v>47</v>
      </c>
      <c r="B146" s="3" t="s">
        <v>79</v>
      </c>
      <c r="C146" s="5">
        <v>3</v>
      </c>
      <c r="D146" s="41">
        <f>(E146+F146)/2 - $AP$124</f>
        <v>66.736000000000004</v>
      </c>
      <c r="E146" s="12">
        <v>66</v>
      </c>
      <c r="F146" s="15">
        <v>84</v>
      </c>
      <c r="X146" s="3"/>
      <c r="Y146" s="59" t="s">
        <v>21</v>
      </c>
      <c r="Z146" s="5">
        <v>6</v>
      </c>
      <c r="AA146" s="13">
        <f t="shared" si="10"/>
        <v>29.5</v>
      </c>
      <c r="AB146" s="12">
        <v>38</v>
      </c>
      <c r="AC146" s="15">
        <v>21</v>
      </c>
      <c r="AO146" s="2">
        <f t="shared" si="7"/>
        <v>29.798000000000002</v>
      </c>
      <c r="AP146" s="27">
        <f t="shared" si="8"/>
        <v>-0.29800000000000182</v>
      </c>
    </row>
    <row r="147" spans="1:42" ht="18.5" x14ac:dyDescent="0.35">
      <c r="A147" s="29">
        <v>48</v>
      </c>
      <c r="B147" s="3" t="s">
        <v>111</v>
      </c>
      <c r="C147" s="5">
        <v>2.4</v>
      </c>
      <c r="D147" s="41">
        <v>100</v>
      </c>
      <c r="E147" s="14">
        <v>95</v>
      </c>
      <c r="F147" s="15">
        <v>97</v>
      </c>
      <c r="X147" s="3"/>
      <c r="Y147" s="59" t="s">
        <v>19</v>
      </c>
      <c r="Z147" s="5">
        <v>5</v>
      </c>
      <c r="AA147" s="13">
        <f t="shared" si="10"/>
        <v>29</v>
      </c>
      <c r="AB147" s="12">
        <v>31</v>
      </c>
      <c r="AC147" s="15">
        <v>27</v>
      </c>
      <c r="AO147" s="2">
        <f t="shared" si="7"/>
        <v>28.119</v>
      </c>
      <c r="AP147" s="27">
        <f t="shared" si="8"/>
        <v>0.88100000000000023</v>
      </c>
    </row>
    <row r="148" spans="1:42" ht="18.5" x14ac:dyDescent="0.35">
      <c r="E148" s="19" t="s">
        <v>55</v>
      </c>
      <c r="Y148" s="59" t="s">
        <v>23</v>
      </c>
      <c r="Z148" s="5">
        <v>4</v>
      </c>
      <c r="AA148" s="13">
        <f t="shared" si="10"/>
        <v>29</v>
      </c>
      <c r="AB148" s="12">
        <v>39</v>
      </c>
      <c r="AC148" s="15">
        <v>19</v>
      </c>
      <c r="AO148" s="2">
        <f t="shared" si="7"/>
        <v>26.44</v>
      </c>
      <c r="AP148" s="27">
        <f t="shared" si="8"/>
        <v>2.5599999999999987</v>
      </c>
    </row>
    <row r="149" spans="1:42" ht="18.5" x14ac:dyDescent="0.35">
      <c r="E149" s="16" t="s">
        <v>31</v>
      </c>
      <c r="Y149" s="59" t="s">
        <v>51</v>
      </c>
      <c r="Z149" s="5">
        <v>3</v>
      </c>
      <c r="AA149" s="13">
        <f t="shared" si="10"/>
        <v>28</v>
      </c>
      <c r="AB149" s="12">
        <v>40</v>
      </c>
      <c r="AC149" s="15">
        <v>16</v>
      </c>
      <c r="AO149" s="2">
        <f t="shared" si="7"/>
        <v>24.760999999999999</v>
      </c>
      <c r="AP149" s="27">
        <f t="shared" si="8"/>
        <v>3.2390000000000008</v>
      </c>
    </row>
    <row r="150" spans="1:42" ht="18.5" x14ac:dyDescent="0.35">
      <c r="Y150" s="59" t="s">
        <v>52</v>
      </c>
      <c r="Z150" s="5">
        <v>2</v>
      </c>
      <c r="AA150" s="13">
        <f t="shared" si="10"/>
        <v>24.5</v>
      </c>
      <c r="AB150" s="12">
        <v>28</v>
      </c>
      <c r="AC150" s="15">
        <v>21</v>
      </c>
      <c r="AO150" s="2">
        <f t="shared" si="7"/>
        <v>23.082000000000001</v>
      </c>
      <c r="AP150" s="27">
        <f t="shared" si="8"/>
        <v>1.4179999999999993</v>
      </c>
    </row>
    <row r="151" spans="1:42" ht="18.5" x14ac:dyDescent="0.35">
      <c r="Y151" s="59" t="s">
        <v>22</v>
      </c>
      <c r="Z151" s="5">
        <v>1</v>
      </c>
      <c r="AA151" s="13">
        <f t="shared" si="10"/>
        <v>22</v>
      </c>
      <c r="AB151" s="12">
        <v>27</v>
      </c>
      <c r="AC151" s="15">
        <v>17</v>
      </c>
    </row>
    <row r="152" spans="1:42" ht="62" customHeight="1" x14ac:dyDescent="0.35">
      <c r="A152" s="8" t="s">
        <v>96</v>
      </c>
      <c r="B152" s="69" t="s">
        <v>159</v>
      </c>
      <c r="Y152" s="59"/>
      <c r="Z152" s="5"/>
      <c r="AA152" s="13"/>
      <c r="AB152" s="12"/>
      <c r="AC152" s="15"/>
    </row>
    <row r="158" spans="1:42" x14ac:dyDescent="0.35">
      <c r="B158" s="32" t="s">
        <v>126</v>
      </c>
      <c r="C158" s="32"/>
    </row>
    <row r="159" spans="1:42" x14ac:dyDescent="0.35">
      <c r="B159" s="89" t="s">
        <v>127</v>
      </c>
    </row>
    <row r="160" spans="1:42" x14ac:dyDescent="0.35">
      <c r="B160" s="88" t="s">
        <v>112</v>
      </c>
      <c r="D160" s="88" t="s">
        <v>115</v>
      </c>
    </row>
    <row r="161" spans="2:6" x14ac:dyDescent="0.35">
      <c r="B161" s="2" t="s">
        <v>22</v>
      </c>
      <c r="C161" s="2">
        <v>16</v>
      </c>
      <c r="D161" s="2" t="s">
        <v>3</v>
      </c>
      <c r="E161" s="2">
        <v>1</v>
      </c>
      <c r="F161" s="85"/>
    </row>
    <row r="162" spans="2:6" x14ac:dyDescent="0.35">
      <c r="B162" s="2" t="s">
        <v>23</v>
      </c>
      <c r="C162" s="2">
        <v>19</v>
      </c>
      <c r="D162" s="2" t="s">
        <v>8</v>
      </c>
      <c r="E162" s="87">
        <v>15</v>
      </c>
      <c r="F162" s="85"/>
    </row>
    <row r="163" spans="2:6" x14ac:dyDescent="0.35">
      <c r="B163" s="2" t="s">
        <v>21</v>
      </c>
      <c r="C163" s="2">
        <v>6</v>
      </c>
      <c r="D163" s="2" t="s">
        <v>7</v>
      </c>
      <c r="E163" s="2">
        <v>7</v>
      </c>
      <c r="F163" s="85"/>
    </row>
    <row r="164" spans="2:6" x14ac:dyDescent="0.35">
      <c r="B164" s="2" t="s">
        <v>48</v>
      </c>
      <c r="C164" s="87">
        <v>22</v>
      </c>
      <c r="D164" s="2" t="s">
        <v>5</v>
      </c>
      <c r="E164" s="2">
        <v>8</v>
      </c>
      <c r="F164" s="85"/>
    </row>
    <row r="165" spans="2:6" x14ac:dyDescent="0.35">
      <c r="B165" s="2" t="s">
        <v>49</v>
      </c>
      <c r="C165" s="2">
        <v>13</v>
      </c>
      <c r="D165" s="2" t="s">
        <v>131</v>
      </c>
      <c r="E165" s="2">
        <v>12</v>
      </c>
    </row>
    <row r="166" spans="2:6" x14ac:dyDescent="0.35">
      <c r="B166" s="2" t="s">
        <v>24</v>
      </c>
      <c r="C166" s="2">
        <v>17</v>
      </c>
      <c r="D166" s="86" t="s">
        <v>124</v>
      </c>
      <c r="E166" s="86">
        <v>50</v>
      </c>
    </row>
    <row r="167" spans="2:6" x14ac:dyDescent="0.35">
      <c r="B167" s="2" t="s">
        <v>76</v>
      </c>
      <c r="C167" s="2">
        <v>5</v>
      </c>
      <c r="D167" s="2" t="s">
        <v>4</v>
      </c>
      <c r="E167" s="87">
        <v>92</v>
      </c>
      <c r="F167" s="85"/>
    </row>
    <row r="168" spans="2:6" x14ac:dyDescent="0.35">
      <c r="B168" s="86" t="s">
        <v>124</v>
      </c>
      <c r="C168" s="86">
        <v>23</v>
      </c>
    </row>
    <row r="169" spans="2:6" x14ac:dyDescent="0.35">
      <c r="B169" s="2" t="s">
        <v>17</v>
      </c>
      <c r="C169" s="90">
        <v>26</v>
      </c>
      <c r="D169" s="85"/>
    </row>
    <row r="170" spans="2:6" x14ac:dyDescent="0.35">
      <c r="B170" s="2" t="s">
        <v>123</v>
      </c>
      <c r="C170" s="87">
        <v>35</v>
      </c>
      <c r="D170" s="85"/>
    </row>
    <row r="171" spans="2:6" x14ac:dyDescent="0.35">
      <c r="B171" s="2" t="s">
        <v>20</v>
      </c>
      <c r="C171" s="87">
        <v>24</v>
      </c>
    </row>
    <row r="172" spans="2:6" x14ac:dyDescent="0.35">
      <c r="B172" s="2" t="s">
        <v>19</v>
      </c>
      <c r="C172" s="2">
        <v>25</v>
      </c>
      <c r="D172" s="85"/>
    </row>
    <row r="173" spans="2:6" x14ac:dyDescent="0.35">
      <c r="B173" s="2" t="s">
        <v>14</v>
      </c>
      <c r="C173" s="2">
        <v>31</v>
      </c>
    </row>
    <row r="174" spans="2:6" x14ac:dyDescent="0.35">
      <c r="B174" s="86" t="s">
        <v>124</v>
      </c>
      <c r="C174" s="86">
        <v>37</v>
      </c>
      <c r="D174" s="85"/>
    </row>
    <row r="175" spans="2:6" x14ac:dyDescent="0.35">
      <c r="B175" s="2" t="s">
        <v>47</v>
      </c>
      <c r="C175" s="2">
        <v>49</v>
      </c>
      <c r="D175" s="85"/>
    </row>
    <row r="176" spans="2:6" x14ac:dyDescent="0.35">
      <c r="B176" s="2" t="s">
        <v>51</v>
      </c>
      <c r="C176" s="87">
        <v>40</v>
      </c>
    </row>
    <row r="177" spans="2:6" x14ac:dyDescent="0.35">
      <c r="B177" s="88"/>
    </row>
    <row r="178" spans="2:6" x14ac:dyDescent="0.35">
      <c r="B178" s="88" t="s">
        <v>125</v>
      </c>
    </row>
    <row r="179" spans="2:6" x14ac:dyDescent="0.35">
      <c r="B179" s="2" t="s">
        <v>15</v>
      </c>
      <c r="C179" s="2">
        <v>32</v>
      </c>
      <c r="D179" s="85"/>
    </row>
    <row r="180" spans="2:6" x14ac:dyDescent="0.35">
      <c r="B180" s="2" t="s">
        <v>77</v>
      </c>
      <c r="C180" s="2">
        <v>62</v>
      </c>
      <c r="D180" s="88" t="s">
        <v>132</v>
      </c>
    </row>
    <row r="181" spans="2:6" x14ac:dyDescent="0.35">
      <c r="B181" s="2" t="s">
        <v>41</v>
      </c>
      <c r="C181" s="2">
        <v>52</v>
      </c>
      <c r="D181" s="2" t="s">
        <v>6</v>
      </c>
      <c r="E181" s="2">
        <v>73</v>
      </c>
    </row>
    <row r="182" spans="2:6" x14ac:dyDescent="0.35">
      <c r="B182" s="2" t="s">
        <v>40</v>
      </c>
      <c r="C182" s="2">
        <v>57</v>
      </c>
      <c r="D182" s="2" t="s">
        <v>39</v>
      </c>
      <c r="E182" s="2" t="s">
        <v>133</v>
      </c>
    </row>
    <row r="183" spans="2:6" x14ac:dyDescent="0.35">
      <c r="B183" s="2" t="s">
        <v>78</v>
      </c>
      <c r="C183" s="2">
        <v>37</v>
      </c>
      <c r="D183" s="2" t="s">
        <v>62</v>
      </c>
      <c r="E183" s="2">
        <v>117</v>
      </c>
    </row>
    <row r="184" spans="2:6" x14ac:dyDescent="0.35">
      <c r="B184" s="2" t="s">
        <v>43</v>
      </c>
      <c r="C184" s="87">
        <v>64</v>
      </c>
      <c r="D184" s="2" t="s">
        <v>107</v>
      </c>
      <c r="E184" s="2">
        <v>169</v>
      </c>
      <c r="F184" s="85"/>
    </row>
    <row r="185" spans="2:6" x14ac:dyDescent="0.35">
      <c r="B185" s="86" t="s">
        <v>124</v>
      </c>
      <c r="C185" s="86">
        <v>70</v>
      </c>
      <c r="D185" s="2" t="s">
        <v>2</v>
      </c>
      <c r="E185" s="2">
        <v>121</v>
      </c>
    </row>
    <row r="186" spans="2:6" x14ac:dyDescent="0.35">
      <c r="B186" s="2" t="s">
        <v>128</v>
      </c>
      <c r="C186" s="87">
        <v>76</v>
      </c>
      <c r="D186" s="2" t="s">
        <v>9</v>
      </c>
      <c r="E186" s="2">
        <v>45</v>
      </c>
    </row>
    <row r="187" spans="2:6" x14ac:dyDescent="0.35">
      <c r="B187" s="2" t="s">
        <v>45</v>
      </c>
      <c r="C187" s="2">
        <v>83</v>
      </c>
      <c r="D187" s="2" t="s">
        <v>10</v>
      </c>
      <c r="E187" s="2">
        <v>96</v>
      </c>
      <c r="F187" s="85"/>
    </row>
    <row r="188" spans="2:6" x14ac:dyDescent="0.35">
      <c r="B188" s="2" t="s">
        <v>79</v>
      </c>
      <c r="C188" s="2">
        <v>78</v>
      </c>
      <c r="D188" s="2" t="s">
        <v>108</v>
      </c>
      <c r="E188" s="2">
        <v>81</v>
      </c>
    </row>
    <row r="189" spans="2:6" x14ac:dyDescent="0.35">
      <c r="B189" s="2" t="s">
        <v>129</v>
      </c>
      <c r="C189" s="2">
        <v>97</v>
      </c>
      <c r="D189" s="2" t="s">
        <v>37</v>
      </c>
      <c r="E189" s="2">
        <v>134</v>
      </c>
    </row>
    <row r="190" spans="2:6" x14ac:dyDescent="0.35">
      <c r="B190" s="2" t="s">
        <v>46</v>
      </c>
      <c r="C190" s="2">
        <v>113</v>
      </c>
    </row>
    <row r="192" spans="2:6" x14ac:dyDescent="0.35">
      <c r="B192" s="88" t="s">
        <v>130</v>
      </c>
    </row>
    <row r="193" spans="1:29" x14ac:dyDescent="0.35">
      <c r="B193" s="2" t="s">
        <v>36</v>
      </c>
      <c r="C193" s="87">
        <v>128</v>
      </c>
      <c r="D193" s="85"/>
    </row>
    <row r="194" spans="1:29" x14ac:dyDescent="0.35">
      <c r="B194" s="2" t="s">
        <v>111</v>
      </c>
      <c r="C194" s="2">
        <v>114</v>
      </c>
    </row>
    <row r="195" spans="1:29" x14ac:dyDescent="0.35">
      <c r="B195" s="2" t="s">
        <v>38</v>
      </c>
      <c r="C195" s="2">
        <v>126</v>
      </c>
    </row>
    <row r="196" spans="1:29" x14ac:dyDescent="0.35">
      <c r="B196" s="86" t="s">
        <v>124</v>
      </c>
      <c r="C196" s="86">
        <v>132</v>
      </c>
      <c r="D196" s="85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</row>
    <row r="197" spans="1:29" x14ac:dyDescent="0.35">
      <c r="B197" s="2" t="s">
        <v>56</v>
      </c>
      <c r="C197" s="87">
        <v>136</v>
      </c>
      <c r="G197" s="81" t="s">
        <v>120</v>
      </c>
      <c r="H197" s="72"/>
      <c r="I197" s="80" t="s">
        <v>112</v>
      </c>
      <c r="J197" s="80"/>
      <c r="K197" s="80"/>
      <c r="L197" s="73"/>
      <c r="M197" s="80" t="s">
        <v>113</v>
      </c>
      <c r="N197" s="80"/>
      <c r="O197" s="80"/>
      <c r="P197" s="74"/>
      <c r="Q197" s="80" t="s">
        <v>114</v>
      </c>
      <c r="R197" s="80"/>
      <c r="S197" s="75"/>
      <c r="T197" s="80" t="s">
        <v>115</v>
      </c>
      <c r="U197" s="80"/>
      <c r="V197" s="80"/>
    </row>
    <row r="198" spans="1:29" x14ac:dyDescent="0.35">
      <c r="G198" s="81" t="s">
        <v>121</v>
      </c>
      <c r="H198" s="76"/>
      <c r="I198" s="80" t="s">
        <v>116</v>
      </c>
      <c r="J198" s="80"/>
      <c r="K198" s="80"/>
      <c r="L198" s="77"/>
      <c r="M198" s="80" t="s">
        <v>117</v>
      </c>
      <c r="N198" s="80"/>
      <c r="O198" s="80"/>
      <c r="P198" s="78"/>
      <c r="Q198" s="80" t="s">
        <v>119</v>
      </c>
      <c r="R198" s="80"/>
      <c r="S198" s="79"/>
      <c r="T198" s="80" t="s">
        <v>118</v>
      </c>
      <c r="U198" s="80"/>
      <c r="V198" s="80"/>
    </row>
    <row r="199" spans="1:29" ht="18.5" x14ac:dyDescent="0.35">
      <c r="Y199" s="59"/>
      <c r="Z199" s="5"/>
      <c r="AA199" s="13"/>
      <c r="AB199" s="12"/>
      <c r="AC199" s="15"/>
    </row>
    <row r="200" spans="1:29" ht="18.5" x14ac:dyDescent="0.35">
      <c r="Y200" s="59"/>
      <c r="Z200" s="5"/>
      <c r="AA200" s="13"/>
      <c r="AB200" s="12"/>
      <c r="AC200" s="15"/>
    </row>
    <row r="201" spans="1:29" ht="18.5" x14ac:dyDescent="0.35">
      <c r="B201" s="69"/>
      <c r="Q201" s="69"/>
      <c r="Y201" s="59"/>
      <c r="Z201" s="5"/>
      <c r="AA201" s="41"/>
      <c r="AB201" s="14"/>
      <c r="AC201" s="15"/>
    </row>
    <row r="202" spans="1:29" ht="18.5" x14ac:dyDescent="0.35">
      <c r="A202" s="99"/>
      <c r="B202" s="99"/>
      <c r="C202" s="99"/>
      <c r="D202" s="99"/>
      <c r="E202" s="15"/>
      <c r="F202" s="15"/>
      <c r="Q202" s="70"/>
      <c r="R202" s="5"/>
      <c r="S202" s="41"/>
      <c r="T202" s="12"/>
      <c r="U202" s="15"/>
    </row>
    <row r="203" spans="1:29" ht="58" x14ac:dyDescent="0.35">
      <c r="A203" s="110" t="s">
        <v>160</v>
      </c>
      <c r="B203" s="100" t="s">
        <v>0</v>
      </c>
      <c r="C203" s="101" t="s">
        <v>156</v>
      </c>
      <c r="D203" s="101" t="s">
        <v>155</v>
      </c>
      <c r="E203" s="103" t="s">
        <v>61</v>
      </c>
      <c r="F203" s="15"/>
      <c r="Q203" s="71"/>
      <c r="R203" s="40"/>
      <c r="S203" s="41"/>
      <c r="T203" s="12"/>
      <c r="U203" s="15"/>
    </row>
    <row r="204" spans="1:29" ht="18.5" x14ac:dyDescent="0.35">
      <c r="A204" s="99">
        <v>1</v>
      </c>
      <c r="B204" s="102" t="s">
        <v>2</v>
      </c>
      <c r="C204" s="34">
        <v>71</v>
      </c>
      <c r="D204" s="34">
        <v>54</v>
      </c>
      <c r="E204" s="13">
        <f>$D$101</f>
        <v>91.921000000000006</v>
      </c>
      <c r="F204" s="15"/>
      <c r="Q204" s="70"/>
      <c r="R204" s="5"/>
      <c r="S204" s="41"/>
      <c r="T204" s="12"/>
      <c r="U204" s="15"/>
    </row>
    <row r="205" spans="1:29" ht="18.5" x14ac:dyDescent="0.35">
      <c r="A205" s="99">
        <v>2</v>
      </c>
      <c r="B205" s="102" t="s">
        <v>20</v>
      </c>
      <c r="C205" s="34">
        <v>49</v>
      </c>
      <c r="D205" s="34">
        <v>44</v>
      </c>
      <c r="E205" s="13">
        <f>$D$118</f>
        <v>39.872</v>
      </c>
      <c r="F205" s="15"/>
      <c r="Q205" s="70"/>
      <c r="R205" s="5"/>
      <c r="S205" s="41"/>
      <c r="T205" s="12"/>
      <c r="U205" s="15"/>
    </row>
    <row r="206" spans="1:29" ht="18.5" x14ac:dyDescent="0.35">
      <c r="A206" s="99">
        <v>3</v>
      </c>
      <c r="B206" s="102" t="s">
        <v>23</v>
      </c>
      <c r="C206" s="34">
        <v>40</v>
      </c>
      <c r="D206" s="34">
        <v>51</v>
      </c>
      <c r="E206" s="13">
        <f>$D$121</f>
        <v>26.44</v>
      </c>
      <c r="F206" s="15"/>
      <c r="Q206" s="70"/>
      <c r="R206" s="5"/>
      <c r="S206" s="41"/>
      <c r="T206" s="12"/>
      <c r="U206" s="15"/>
    </row>
    <row r="207" spans="1:29" ht="18.5" x14ac:dyDescent="0.35">
      <c r="A207" s="99">
        <v>4</v>
      </c>
      <c r="B207" s="102" t="s">
        <v>16</v>
      </c>
      <c r="C207" s="34">
        <v>44</v>
      </c>
      <c r="D207" s="34">
        <v>43</v>
      </c>
      <c r="E207" s="13">
        <f>$D$114</f>
        <v>38.192999999999998</v>
      </c>
      <c r="F207" s="15"/>
      <c r="Q207" s="70"/>
      <c r="R207" s="5"/>
      <c r="S207" s="41"/>
      <c r="T207" s="12"/>
      <c r="U207" s="15"/>
    </row>
    <row r="208" spans="1:29" ht="18.5" x14ac:dyDescent="0.35">
      <c r="A208" s="99">
        <v>5</v>
      </c>
      <c r="B208" s="102" t="s">
        <v>3</v>
      </c>
      <c r="C208" s="34">
        <v>52</v>
      </c>
      <c r="D208" s="34">
        <v>35</v>
      </c>
      <c r="E208" s="13">
        <f>$D$102</f>
        <v>100</v>
      </c>
      <c r="F208" s="15"/>
    </row>
    <row r="209" spans="1:24" ht="18.5" x14ac:dyDescent="0.35">
      <c r="A209" s="99">
        <v>6</v>
      </c>
      <c r="B209" s="102" t="s">
        <v>21</v>
      </c>
      <c r="C209" s="34">
        <v>35</v>
      </c>
      <c r="D209" s="34">
        <v>42</v>
      </c>
      <c r="E209" s="13">
        <f>$D$119</f>
        <v>29.798000000000002</v>
      </c>
      <c r="F209" s="15"/>
    </row>
    <row r="210" spans="1:24" ht="18.5" x14ac:dyDescent="0.35">
      <c r="A210" s="99">
        <v>7</v>
      </c>
      <c r="B210" s="102" t="s">
        <v>19</v>
      </c>
      <c r="C210" s="34">
        <v>51</v>
      </c>
      <c r="D210" s="34">
        <v>49</v>
      </c>
      <c r="E210" s="13">
        <f>$D$116</f>
        <v>28.119</v>
      </c>
      <c r="F210" s="15"/>
    </row>
    <row r="211" spans="1:24" ht="18.5" x14ac:dyDescent="0.35">
      <c r="A211" s="99">
        <v>8</v>
      </c>
      <c r="B211" s="102" t="s">
        <v>8</v>
      </c>
      <c r="C211" s="34">
        <v>46</v>
      </c>
      <c r="D211" s="34">
        <v>35</v>
      </c>
      <c r="E211" s="13">
        <f>$D$107</f>
        <v>98.637</v>
      </c>
      <c r="F211" s="15"/>
    </row>
    <row r="212" spans="1:24" ht="18.5" x14ac:dyDescent="0.35">
      <c r="A212" s="99">
        <v>9</v>
      </c>
      <c r="B212" s="102" t="s">
        <v>22</v>
      </c>
      <c r="C212" s="34">
        <v>36</v>
      </c>
      <c r="D212" s="34">
        <v>41</v>
      </c>
      <c r="E212" s="13">
        <f>$D$120</f>
        <v>22</v>
      </c>
      <c r="F212" s="15"/>
    </row>
    <row r="213" spans="1:24" ht="18.5" x14ac:dyDescent="0.35">
      <c r="A213" s="99">
        <v>10</v>
      </c>
      <c r="B213" s="102" t="s">
        <v>5</v>
      </c>
      <c r="C213" s="34">
        <v>52</v>
      </c>
      <c r="D213" s="34">
        <v>42</v>
      </c>
      <c r="E213" s="13">
        <f>$D$104</f>
        <v>90.242000000000004</v>
      </c>
      <c r="F213" s="15"/>
    </row>
    <row r="214" spans="1:24" ht="18.5" x14ac:dyDescent="0.35">
      <c r="A214" s="99">
        <v>11</v>
      </c>
      <c r="B214" s="102" t="s">
        <v>11</v>
      </c>
      <c r="C214" s="34">
        <v>54</v>
      </c>
      <c r="D214" s="34">
        <v>49</v>
      </c>
      <c r="E214" s="13">
        <f>$D$111</f>
        <v>68.415000000000006</v>
      </c>
      <c r="F214" s="15"/>
    </row>
    <row r="215" spans="1:24" ht="18.5" x14ac:dyDescent="0.35">
      <c r="A215" s="99">
        <v>12</v>
      </c>
      <c r="B215" s="102" t="s">
        <v>17</v>
      </c>
      <c r="C215" s="34">
        <v>48</v>
      </c>
      <c r="D215" s="34">
        <v>47</v>
      </c>
      <c r="E215" s="13">
        <f>$D$115</f>
        <v>43.230000000000004</v>
      </c>
      <c r="F215" s="15"/>
    </row>
    <row r="216" spans="1:24" ht="18.5" x14ac:dyDescent="0.35">
      <c r="A216" s="99">
        <v>13</v>
      </c>
      <c r="B216" s="102" t="s">
        <v>24</v>
      </c>
      <c r="C216" s="34">
        <v>49</v>
      </c>
      <c r="D216" s="34">
        <v>45</v>
      </c>
      <c r="E216" s="13">
        <f>$D$117</f>
        <v>41.551000000000002</v>
      </c>
      <c r="F216" s="15"/>
    </row>
    <row r="217" spans="1:24" ht="18.5" x14ac:dyDescent="0.35">
      <c r="A217" s="99">
        <v>14</v>
      </c>
      <c r="B217" s="102" t="s">
        <v>7</v>
      </c>
      <c r="C217" s="34">
        <v>52</v>
      </c>
      <c r="D217" s="34">
        <v>26</v>
      </c>
      <c r="E217" s="13">
        <f>$D$106</f>
        <v>88.563000000000002</v>
      </c>
      <c r="F217" s="15"/>
    </row>
    <row r="218" spans="1:24" ht="18.5" x14ac:dyDescent="0.35">
      <c r="A218" s="99">
        <v>15</v>
      </c>
      <c r="B218" s="102" t="s">
        <v>9</v>
      </c>
      <c r="C218" s="34">
        <v>48</v>
      </c>
      <c r="D218" s="34">
        <v>58</v>
      </c>
      <c r="E218" s="13">
        <f>$D$108</f>
        <v>81.847000000000008</v>
      </c>
      <c r="F218" s="15"/>
    </row>
    <row r="219" spans="1:24" ht="18.5" x14ac:dyDescent="0.35">
      <c r="A219" s="99">
        <v>16</v>
      </c>
      <c r="B219" s="102" t="s">
        <v>10</v>
      </c>
      <c r="C219" s="34">
        <v>69</v>
      </c>
      <c r="D219" s="34">
        <v>61</v>
      </c>
      <c r="E219" s="13">
        <f>$D$109</f>
        <v>76.81</v>
      </c>
    </row>
    <row r="220" spans="1:24" ht="18.5" x14ac:dyDescent="0.35">
      <c r="A220" s="99">
        <v>17</v>
      </c>
      <c r="B220" s="102" t="s">
        <v>14</v>
      </c>
      <c r="C220" s="34">
        <v>69</v>
      </c>
      <c r="D220" s="34">
        <v>67</v>
      </c>
      <c r="E220" s="13">
        <f>$D$112</f>
        <v>51.625</v>
      </c>
    </row>
    <row r="221" spans="1:24" ht="18.5" x14ac:dyDescent="0.35">
      <c r="A221" s="99">
        <v>18</v>
      </c>
      <c r="B221" s="102" t="s">
        <v>15</v>
      </c>
      <c r="C221" s="34">
        <v>66</v>
      </c>
      <c r="D221" s="34">
        <v>65</v>
      </c>
      <c r="E221" s="41">
        <f>$D$113</f>
        <v>65.057000000000002</v>
      </c>
      <c r="F221" s="62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71"/>
      <c r="R221" s="40"/>
      <c r="S221" s="41"/>
      <c r="T221" s="61"/>
      <c r="U221" s="62"/>
      <c r="V221" s="17"/>
      <c r="W221" s="17"/>
      <c r="X221" s="17"/>
    </row>
    <row r="222" spans="1:24" ht="18.5" x14ac:dyDescent="0.35">
      <c r="A222" s="99">
        <v>19</v>
      </c>
      <c r="B222" s="102" t="s">
        <v>6</v>
      </c>
      <c r="C222" s="34">
        <v>69</v>
      </c>
      <c r="D222" s="34">
        <v>65</v>
      </c>
      <c r="E222" s="41">
        <f>$D$105</f>
        <v>100</v>
      </c>
      <c r="F222" s="62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71"/>
      <c r="R222" s="40"/>
      <c r="S222" s="41"/>
      <c r="T222" s="61"/>
      <c r="U222" s="62"/>
      <c r="V222" s="17"/>
      <c r="W222" s="17"/>
      <c r="X222" s="17"/>
    </row>
    <row r="223" spans="1:24" ht="18.5" x14ac:dyDescent="0.35">
      <c r="A223" s="99">
        <v>20</v>
      </c>
      <c r="B223" s="102" t="s">
        <v>1</v>
      </c>
      <c r="C223" s="34">
        <v>62</v>
      </c>
      <c r="D223" s="34">
        <v>46</v>
      </c>
      <c r="E223" s="41">
        <f>$D$100</f>
        <v>95.279000000000011</v>
      </c>
      <c r="F223" s="62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71"/>
      <c r="R223" s="40"/>
      <c r="S223" s="41"/>
      <c r="T223" s="61"/>
      <c r="U223" s="62"/>
      <c r="V223" s="17"/>
      <c r="W223" s="17"/>
      <c r="X223" s="17"/>
    </row>
    <row r="224" spans="1:24" ht="18.5" x14ac:dyDescent="0.35">
      <c r="A224" s="99">
        <v>21</v>
      </c>
      <c r="B224" s="102" t="s">
        <v>4</v>
      </c>
      <c r="C224" s="34">
        <v>42</v>
      </c>
      <c r="D224" s="34">
        <v>28</v>
      </c>
      <c r="E224" s="41">
        <f>$D$103</f>
        <v>80.168000000000006</v>
      </c>
      <c r="F224" s="62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71"/>
      <c r="R224" s="40"/>
      <c r="S224" s="41"/>
      <c r="T224" s="61"/>
      <c r="U224" s="62"/>
      <c r="V224" s="17"/>
      <c r="W224" s="17"/>
      <c r="X224" s="17"/>
    </row>
    <row r="225" spans="1:24" ht="18.5" x14ac:dyDescent="0.35">
      <c r="A225" s="99">
        <v>22</v>
      </c>
      <c r="B225" s="102" t="s">
        <v>12</v>
      </c>
      <c r="C225" s="34">
        <v>35</v>
      </c>
      <c r="D225" s="34">
        <v>31</v>
      </c>
      <c r="E225" s="41">
        <f>$D$110</f>
        <v>75.131</v>
      </c>
      <c r="F225" s="62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71"/>
      <c r="R225" s="40"/>
      <c r="S225" s="41"/>
      <c r="T225" s="61"/>
      <c r="U225" s="62"/>
      <c r="V225" s="17"/>
      <c r="W225" s="17"/>
      <c r="X225" s="17"/>
    </row>
    <row r="226" spans="1:24" ht="18.5" x14ac:dyDescent="0.35">
      <c r="A226" s="99"/>
      <c r="B226" s="70"/>
      <c r="C226" s="5"/>
      <c r="D226" s="41"/>
      <c r="E226" s="61"/>
      <c r="F226" s="62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71"/>
      <c r="R226" s="40"/>
      <c r="S226" s="41"/>
      <c r="T226" s="61"/>
      <c r="U226" s="62"/>
      <c r="V226" s="17"/>
      <c r="W226" s="17"/>
      <c r="X226" s="17"/>
    </row>
    <row r="227" spans="1:24" ht="18.5" x14ac:dyDescent="0.35">
      <c r="B227" s="71"/>
      <c r="C227" s="40"/>
      <c r="D227" s="41"/>
      <c r="E227" s="61"/>
      <c r="F227" s="62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71"/>
      <c r="R227" s="40"/>
      <c r="S227" s="41"/>
      <c r="T227" s="61"/>
      <c r="U227" s="62"/>
      <c r="V227" s="17"/>
      <c r="W227" s="17"/>
      <c r="X227" s="17"/>
    </row>
    <row r="228" spans="1:24" ht="58" x14ac:dyDescent="0.35">
      <c r="A228" s="111" t="s">
        <v>164</v>
      </c>
      <c r="B228" s="100" t="s">
        <v>0</v>
      </c>
      <c r="C228" s="101" t="s">
        <v>163</v>
      </c>
      <c r="D228" s="101" t="s">
        <v>155</v>
      </c>
    </row>
    <row r="229" spans="1:24" ht="18.5" x14ac:dyDescent="0.35">
      <c r="A229" s="99">
        <v>1</v>
      </c>
      <c r="B229" s="102" t="s">
        <v>2</v>
      </c>
      <c r="C229" s="34">
        <v>71</v>
      </c>
      <c r="D229" s="34">
        <v>54</v>
      </c>
      <c r="K229" s="42" t="s">
        <v>80</v>
      </c>
      <c r="L229" s="42"/>
      <c r="M229" s="42" t="s">
        <v>81</v>
      </c>
      <c r="N229" s="113"/>
      <c r="O229" s="42" t="s">
        <v>82</v>
      </c>
      <c r="P229" s="42"/>
      <c r="Q229" s="42" t="s">
        <v>83</v>
      </c>
    </row>
    <row r="230" spans="1:24" ht="18.5" x14ac:dyDescent="0.35">
      <c r="A230" s="99">
        <v>2</v>
      </c>
      <c r="B230" s="102" t="s">
        <v>20</v>
      </c>
      <c r="C230" s="34">
        <v>49</v>
      </c>
      <c r="D230" s="34">
        <v>44</v>
      </c>
      <c r="F230" s="112" t="s">
        <v>35</v>
      </c>
      <c r="G230" s="25">
        <f>CORREL(C229:C250,D229:D250)</f>
        <v>0.68278439007647396</v>
      </c>
      <c r="K230" s="114">
        <f>$G230/SQRT((1-G230^2)/($Q230-2))</f>
        <v>4.1793338924490282</v>
      </c>
      <c r="L230" s="113"/>
      <c r="M230" s="44">
        <f>TDIST($K230, ($Q230-2), 2)</f>
        <v>4.6253657757876828E-4</v>
      </c>
      <c r="N230" s="113"/>
      <c r="O230" s="114">
        <f>_xlfn.T.INV.2T(0.05, ($Q230-2))</f>
        <v>2.0859634472658648</v>
      </c>
      <c r="P230" s="113"/>
      <c r="Q230" s="42">
        <f>ROWS(B229:B250)</f>
        <v>22</v>
      </c>
    </row>
    <row r="231" spans="1:24" ht="18.5" x14ac:dyDescent="0.35">
      <c r="A231" s="99">
        <v>3</v>
      </c>
      <c r="B231" s="102" t="s">
        <v>23</v>
      </c>
      <c r="C231" s="34">
        <v>40</v>
      </c>
      <c r="D231" s="34">
        <v>51</v>
      </c>
    </row>
    <row r="232" spans="1:24" ht="18.5" x14ac:dyDescent="0.35">
      <c r="A232" s="99">
        <v>4</v>
      </c>
      <c r="B232" s="102" t="s">
        <v>16</v>
      </c>
      <c r="C232" s="34">
        <v>44</v>
      </c>
      <c r="D232" s="34">
        <v>43</v>
      </c>
    </row>
    <row r="233" spans="1:24" ht="18.5" x14ac:dyDescent="0.35">
      <c r="A233" s="99">
        <v>5</v>
      </c>
      <c r="B233" s="102" t="s">
        <v>3</v>
      </c>
      <c r="C233" s="34">
        <v>52</v>
      </c>
      <c r="D233" s="34">
        <v>35</v>
      </c>
    </row>
    <row r="234" spans="1:24" ht="18.5" x14ac:dyDescent="0.35">
      <c r="A234" s="99">
        <v>6</v>
      </c>
      <c r="B234" s="102" t="s">
        <v>21</v>
      </c>
      <c r="C234" s="34">
        <v>35</v>
      </c>
      <c r="D234" s="34">
        <v>42</v>
      </c>
    </row>
    <row r="235" spans="1:24" ht="18.5" x14ac:dyDescent="0.35">
      <c r="A235" s="99">
        <v>7</v>
      </c>
      <c r="B235" s="102" t="s">
        <v>19</v>
      </c>
      <c r="C235" s="34">
        <v>51</v>
      </c>
      <c r="D235" s="34">
        <v>49</v>
      </c>
    </row>
    <row r="236" spans="1:24" ht="18.5" x14ac:dyDescent="0.35">
      <c r="A236" s="99">
        <v>8</v>
      </c>
      <c r="B236" s="102" t="s">
        <v>8</v>
      </c>
      <c r="C236" s="34">
        <v>46</v>
      </c>
      <c r="D236" s="34">
        <v>35</v>
      </c>
    </row>
    <row r="237" spans="1:24" ht="18.5" x14ac:dyDescent="0.35">
      <c r="A237" s="99">
        <v>9</v>
      </c>
      <c r="B237" s="102" t="s">
        <v>22</v>
      </c>
      <c r="C237" s="34">
        <v>36</v>
      </c>
      <c r="D237" s="34">
        <v>41</v>
      </c>
    </row>
    <row r="238" spans="1:24" ht="18.5" x14ac:dyDescent="0.35">
      <c r="A238" s="99">
        <v>10</v>
      </c>
      <c r="B238" s="102" t="s">
        <v>5</v>
      </c>
      <c r="C238" s="34">
        <v>52</v>
      </c>
      <c r="D238" s="34">
        <v>42</v>
      </c>
    </row>
    <row r="239" spans="1:24" ht="18.5" x14ac:dyDescent="0.35">
      <c r="A239" s="99">
        <v>11</v>
      </c>
      <c r="B239" s="102" t="s">
        <v>11</v>
      </c>
      <c r="C239" s="34">
        <v>54</v>
      </c>
      <c r="D239" s="34">
        <v>49</v>
      </c>
    </row>
    <row r="240" spans="1:24" ht="18.5" x14ac:dyDescent="0.35">
      <c r="A240" s="99">
        <v>12</v>
      </c>
      <c r="B240" s="102" t="s">
        <v>17</v>
      </c>
      <c r="C240" s="34">
        <v>48</v>
      </c>
      <c r="D240" s="34">
        <v>47</v>
      </c>
    </row>
    <row r="241" spans="1:4" ht="18.5" x14ac:dyDescent="0.35">
      <c r="A241" s="99">
        <v>13</v>
      </c>
      <c r="B241" s="102" t="s">
        <v>24</v>
      </c>
      <c r="C241" s="34">
        <v>49</v>
      </c>
      <c r="D241" s="34">
        <v>45</v>
      </c>
    </row>
    <row r="242" spans="1:4" ht="18.5" x14ac:dyDescent="0.35">
      <c r="A242" s="99">
        <v>14</v>
      </c>
      <c r="B242" s="102" t="s">
        <v>7</v>
      </c>
      <c r="C242" s="34">
        <v>52</v>
      </c>
      <c r="D242" s="34">
        <v>26</v>
      </c>
    </row>
    <row r="243" spans="1:4" ht="18.5" x14ac:dyDescent="0.35">
      <c r="A243" s="99">
        <v>15</v>
      </c>
      <c r="B243" s="102" t="s">
        <v>9</v>
      </c>
      <c r="C243" s="34">
        <v>48</v>
      </c>
      <c r="D243" s="34">
        <v>58</v>
      </c>
    </row>
    <row r="244" spans="1:4" ht="18.5" x14ac:dyDescent="0.35">
      <c r="A244" s="99">
        <v>16</v>
      </c>
      <c r="B244" s="102" t="s">
        <v>10</v>
      </c>
      <c r="C244" s="34">
        <v>69</v>
      </c>
      <c r="D244" s="34">
        <v>61</v>
      </c>
    </row>
    <row r="245" spans="1:4" ht="18.5" x14ac:dyDescent="0.35">
      <c r="A245" s="99">
        <v>17</v>
      </c>
      <c r="B245" s="102" t="s">
        <v>14</v>
      </c>
      <c r="C245" s="34">
        <v>69</v>
      </c>
      <c r="D245" s="34">
        <v>67</v>
      </c>
    </row>
    <row r="246" spans="1:4" ht="18.5" x14ac:dyDescent="0.35">
      <c r="A246" s="99">
        <v>18</v>
      </c>
      <c r="B246" s="102" t="s">
        <v>15</v>
      </c>
      <c r="C246" s="34">
        <v>66</v>
      </c>
      <c r="D246" s="34">
        <v>65</v>
      </c>
    </row>
    <row r="247" spans="1:4" ht="18.5" x14ac:dyDescent="0.35">
      <c r="A247" s="99">
        <v>19</v>
      </c>
      <c r="B247" s="102" t="s">
        <v>6</v>
      </c>
      <c r="C247" s="34">
        <v>69</v>
      </c>
      <c r="D247" s="34">
        <v>65</v>
      </c>
    </row>
    <row r="248" spans="1:4" ht="18.5" x14ac:dyDescent="0.35">
      <c r="A248" s="99">
        <v>20</v>
      </c>
      <c r="B248" s="102" t="s">
        <v>1</v>
      </c>
      <c r="C248" s="34">
        <v>62</v>
      </c>
      <c r="D248" s="34">
        <v>46</v>
      </c>
    </row>
    <row r="249" spans="1:4" ht="18.5" x14ac:dyDescent="0.35">
      <c r="A249" s="99">
        <v>21</v>
      </c>
      <c r="B249" s="102" t="s">
        <v>4</v>
      </c>
      <c r="C249" s="34">
        <v>42</v>
      </c>
      <c r="D249" s="34">
        <v>28</v>
      </c>
    </row>
    <row r="250" spans="1:4" ht="18.5" x14ac:dyDescent="0.35">
      <c r="A250" s="99">
        <v>22</v>
      </c>
      <c r="B250" s="102" t="s">
        <v>12</v>
      </c>
      <c r="C250" s="34">
        <v>35</v>
      </c>
      <c r="D250" s="34">
        <v>31</v>
      </c>
    </row>
    <row r="264" spans="1:21" ht="61" customHeight="1" x14ac:dyDescent="0.35">
      <c r="A264" s="111" t="s">
        <v>165</v>
      </c>
      <c r="B264" s="100" t="s">
        <v>0</v>
      </c>
      <c r="C264" s="101" t="s">
        <v>167</v>
      </c>
      <c r="D264" s="101" t="s">
        <v>166</v>
      </c>
      <c r="E264" s="103" t="s">
        <v>61</v>
      </c>
      <c r="F264" s="15"/>
      <c r="Q264" s="71"/>
      <c r="R264" s="40"/>
      <c r="S264" s="41"/>
      <c r="T264" s="12"/>
      <c r="U264" s="15"/>
    </row>
    <row r="265" spans="1:21" ht="18.5" x14ac:dyDescent="0.35">
      <c r="A265" s="99">
        <v>1</v>
      </c>
      <c r="B265" s="102" t="s">
        <v>2</v>
      </c>
      <c r="C265" s="34">
        <v>38</v>
      </c>
      <c r="D265" s="34">
        <v>62</v>
      </c>
      <c r="E265" s="13">
        <f>$D$101</f>
        <v>91.921000000000006</v>
      </c>
      <c r="F265" s="15"/>
      <c r="Q265" s="70"/>
      <c r="R265" s="5"/>
      <c r="S265" s="41"/>
      <c r="T265" s="12"/>
      <c r="U265" s="15"/>
    </row>
    <row r="266" spans="1:21" ht="18.5" x14ac:dyDescent="0.35">
      <c r="A266" s="99">
        <v>2</v>
      </c>
      <c r="B266" s="102" t="s">
        <v>20</v>
      </c>
      <c r="C266" s="34">
        <v>68</v>
      </c>
      <c r="D266" s="34">
        <v>48</v>
      </c>
      <c r="E266" s="13">
        <f>$D$118</f>
        <v>39.872</v>
      </c>
      <c r="F266" s="15"/>
      <c r="Q266" s="70"/>
      <c r="R266" s="5"/>
      <c r="S266" s="41"/>
      <c r="T266" s="12"/>
      <c r="U266" s="15"/>
    </row>
    <row r="267" spans="1:21" ht="18.5" x14ac:dyDescent="0.35">
      <c r="A267" s="99">
        <v>3</v>
      </c>
      <c r="B267" s="102" t="s">
        <v>23</v>
      </c>
      <c r="C267" s="34">
        <v>69</v>
      </c>
      <c r="D267" s="34">
        <v>46</v>
      </c>
      <c r="E267" s="13">
        <f>$D$121</f>
        <v>26.44</v>
      </c>
      <c r="F267" s="15"/>
      <c r="Q267" s="70"/>
      <c r="R267" s="5"/>
      <c r="S267" s="41"/>
      <c r="T267" s="12"/>
      <c r="U267" s="15"/>
    </row>
    <row r="268" spans="1:21" ht="18.5" x14ac:dyDescent="0.35">
      <c r="A268" s="99">
        <v>4</v>
      </c>
      <c r="B268" s="102" t="s">
        <v>16</v>
      </c>
      <c r="C268" s="34">
        <v>60</v>
      </c>
      <c r="D268" s="34">
        <v>42</v>
      </c>
      <c r="E268" s="13">
        <f>$D$114</f>
        <v>38.192999999999998</v>
      </c>
      <c r="F268" s="15"/>
      <c r="Q268" s="70"/>
      <c r="R268" s="5"/>
      <c r="S268" s="41"/>
      <c r="T268" s="12"/>
      <c r="U268" s="15"/>
    </row>
    <row r="269" spans="1:21" ht="18.5" x14ac:dyDescent="0.35">
      <c r="A269" s="99">
        <v>5</v>
      </c>
      <c r="B269" s="102" t="s">
        <v>3</v>
      </c>
      <c r="C269" s="34">
        <v>50</v>
      </c>
      <c r="D269" s="34">
        <v>41</v>
      </c>
      <c r="E269" s="13">
        <f>$D$102</f>
        <v>100</v>
      </c>
      <c r="F269" s="15"/>
    </row>
    <row r="270" spans="1:21" ht="18.5" x14ac:dyDescent="0.35">
      <c r="A270" s="99">
        <v>6</v>
      </c>
      <c r="B270" s="102" t="s">
        <v>21</v>
      </c>
      <c r="C270" s="34">
        <v>63</v>
      </c>
      <c r="D270" s="34">
        <v>38</v>
      </c>
      <c r="E270" s="13">
        <f>$D$119</f>
        <v>29.798000000000002</v>
      </c>
      <c r="F270" s="15"/>
    </row>
    <row r="271" spans="1:21" ht="18.5" x14ac:dyDescent="0.35">
      <c r="A271" s="99">
        <v>7</v>
      </c>
      <c r="B271" s="102" t="s">
        <v>19</v>
      </c>
      <c r="C271" s="34">
        <v>65</v>
      </c>
      <c r="D271" s="34">
        <v>38</v>
      </c>
      <c r="E271" s="13">
        <f>$D$116</f>
        <v>28.119</v>
      </c>
      <c r="F271" s="15"/>
    </row>
    <row r="272" spans="1:21" ht="18.5" x14ac:dyDescent="0.35">
      <c r="A272" s="99">
        <v>8</v>
      </c>
      <c r="B272" s="102" t="s">
        <v>8</v>
      </c>
      <c r="C272" s="34">
        <v>43</v>
      </c>
      <c r="D272" s="34">
        <v>36</v>
      </c>
      <c r="E272" s="13">
        <f>$D$107</f>
        <v>98.637</v>
      </c>
      <c r="F272" s="15"/>
    </row>
    <row r="273" spans="1:24" ht="18.5" x14ac:dyDescent="0.35">
      <c r="A273" s="99">
        <v>9</v>
      </c>
      <c r="B273" s="102" t="s">
        <v>22</v>
      </c>
      <c r="C273" s="34">
        <v>60</v>
      </c>
      <c r="D273" s="34">
        <v>34</v>
      </c>
      <c r="E273" s="13">
        <f>$D$120</f>
        <v>22</v>
      </c>
      <c r="F273" s="15"/>
    </row>
    <row r="274" spans="1:24" ht="18.5" x14ac:dyDescent="0.35">
      <c r="A274" s="99">
        <v>10</v>
      </c>
      <c r="B274" s="102" t="s">
        <v>5</v>
      </c>
      <c r="C274" s="34">
        <v>32</v>
      </c>
      <c r="D274" s="34">
        <v>34</v>
      </c>
      <c r="E274" s="13">
        <f>$D$104</f>
        <v>90.242000000000004</v>
      </c>
      <c r="F274" s="15"/>
    </row>
    <row r="275" spans="1:24" ht="18.5" x14ac:dyDescent="0.35">
      <c r="A275" s="99">
        <v>11</v>
      </c>
      <c r="B275" s="102" t="s">
        <v>11</v>
      </c>
      <c r="C275" s="34">
        <v>50</v>
      </c>
      <c r="D275" s="34">
        <v>32</v>
      </c>
      <c r="E275" s="13">
        <f>$D$111</f>
        <v>68.415000000000006</v>
      </c>
      <c r="F275" s="15"/>
    </row>
    <row r="276" spans="1:24" ht="18.5" x14ac:dyDescent="0.35">
      <c r="A276" s="99">
        <v>12</v>
      </c>
      <c r="B276" s="102" t="s">
        <v>17</v>
      </c>
      <c r="C276" s="34">
        <v>61</v>
      </c>
      <c r="D276" s="34">
        <v>29</v>
      </c>
      <c r="E276" s="13">
        <f>$D$115</f>
        <v>43.230000000000004</v>
      </c>
      <c r="F276" s="15"/>
    </row>
    <row r="277" spans="1:24" ht="18.5" x14ac:dyDescent="0.35">
      <c r="A277" s="99">
        <v>13</v>
      </c>
      <c r="B277" s="102" t="s">
        <v>24</v>
      </c>
      <c r="C277" s="34">
        <v>58</v>
      </c>
      <c r="D277" s="34">
        <v>28</v>
      </c>
      <c r="E277" s="13">
        <f>$D$117</f>
        <v>41.551000000000002</v>
      </c>
      <c r="F277" s="15"/>
    </row>
    <row r="278" spans="1:24" ht="18.5" x14ac:dyDescent="0.35">
      <c r="A278" s="99">
        <v>14</v>
      </c>
      <c r="B278" s="102" t="s">
        <v>7</v>
      </c>
      <c r="C278" s="34">
        <v>34</v>
      </c>
      <c r="D278" s="34">
        <v>28</v>
      </c>
      <c r="E278" s="13">
        <f>$D$106</f>
        <v>88.563000000000002</v>
      </c>
      <c r="F278" s="15"/>
    </row>
    <row r="279" spans="1:24" ht="18.5" x14ac:dyDescent="0.35">
      <c r="A279" s="99">
        <v>15</v>
      </c>
      <c r="B279" s="102" t="s">
        <v>9</v>
      </c>
      <c r="C279" s="34">
        <v>32</v>
      </c>
      <c r="D279" s="34">
        <v>27</v>
      </c>
      <c r="E279" s="13">
        <f>$D$108</f>
        <v>81.847000000000008</v>
      </c>
      <c r="F279" s="15"/>
    </row>
    <row r="280" spans="1:24" ht="18.5" x14ac:dyDescent="0.35">
      <c r="A280" s="99">
        <v>16</v>
      </c>
      <c r="B280" s="102" t="s">
        <v>10</v>
      </c>
      <c r="C280" s="34">
        <v>46</v>
      </c>
      <c r="D280" s="34">
        <v>27</v>
      </c>
      <c r="E280" s="13">
        <f>$D$109</f>
        <v>76.81</v>
      </c>
    </row>
    <row r="281" spans="1:24" ht="18.5" x14ac:dyDescent="0.35">
      <c r="A281" s="99">
        <v>17</v>
      </c>
      <c r="B281" s="102" t="s">
        <v>14</v>
      </c>
      <c r="C281" s="34">
        <v>56</v>
      </c>
      <c r="D281" s="34">
        <v>26</v>
      </c>
      <c r="E281" s="13">
        <f>$D$112</f>
        <v>51.625</v>
      </c>
    </row>
    <row r="282" spans="1:24" ht="18.5" x14ac:dyDescent="0.35">
      <c r="A282" s="99">
        <v>18</v>
      </c>
      <c r="B282" s="102" t="s">
        <v>15</v>
      </c>
      <c r="C282" s="34">
        <v>49</v>
      </c>
      <c r="D282" s="34">
        <v>24</v>
      </c>
      <c r="E282" s="41">
        <f>$D$113</f>
        <v>65.057000000000002</v>
      </c>
      <c r="F282" s="62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71"/>
      <c r="R282" s="40"/>
      <c r="S282" s="41"/>
      <c r="T282" s="61"/>
      <c r="U282" s="62"/>
      <c r="V282" s="17"/>
      <c r="W282" s="17"/>
      <c r="X282" s="17"/>
    </row>
    <row r="283" spans="1:24" ht="18.5" x14ac:dyDescent="0.35">
      <c r="A283" s="99">
        <v>19</v>
      </c>
      <c r="B283" s="102" t="s">
        <v>6</v>
      </c>
      <c r="C283" s="34">
        <v>39</v>
      </c>
      <c r="D283" s="34">
        <v>23</v>
      </c>
      <c r="E283" s="41">
        <f>$D$105</f>
        <v>100</v>
      </c>
      <c r="F283" s="62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71"/>
      <c r="R283" s="40"/>
      <c r="S283" s="41"/>
      <c r="T283" s="61"/>
      <c r="U283" s="62"/>
      <c r="V283" s="17"/>
      <c r="W283" s="17"/>
      <c r="X283" s="17"/>
    </row>
    <row r="284" spans="1:24" ht="18.5" x14ac:dyDescent="0.35">
      <c r="A284" s="99">
        <v>20</v>
      </c>
      <c r="B284" s="102" t="s">
        <v>1</v>
      </c>
      <c r="C284" s="34">
        <v>42</v>
      </c>
      <c r="D284" s="34">
        <v>22</v>
      </c>
      <c r="E284" s="41">
        <f>$D$100</f>
        <v>95.279000000000011</v>
      </c>
      <c r="F284" s="62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71"/>
      <c r="R284" s="40"/>
      <c r="S284" s="41"/>
      <c r="T284" s="61"/>
      <c r="U284" s="62"/>
      <c r="V284" s="17"/>
      <c r="W284" s="17"/>
      <c r="X284" s="17"/>
    </row>
    <row r="285" spans="1:24" ht="18.5" x14ac:dyDescent="0.35">
      <c r="A285" s="99">
        <v>21</v>
      </c>
      <c r="B285" s="102" t="s">
        <v>4</v>
      </c>
      <c r="C285" s="34">
        <v>32</v>
      </c>
      <c r="D285" s="34">
        <v>18</v>
      </c>
      <c r="E285" s="41">
        <f>$D$103</f>
        <v>80.168000000000006</v>
      </c>
      <c r="F285" s="62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71"/>
      <c r="R285" s="40"/>
      <c r="S285" s="41"/>
      <c r="T285" s="61"/>
      <c r="U285" s="62"/>
      <c r="V285" s="17"/>
      <c r="W285" s="17"/>
      <c r="X285" s="17"/>
    </row>
    <row r="286" spans="1:24" ht="18.5" x14ac:dyDescent="0.35">
      <c r="A286" s="99">
        <v>22</v>
      </c>
      <c r="B286" s="102" t="s">
        <v>12</v>
      </c>
      <c r="C286" s="34">
        <v>30</v>
      </c>
      <c r="D286" s="34">
        <v>15</v>
      </c>
      <c r="E286" s="41">
        <f>$D$110</f>
        <v>75.131</v>
      </c>
      <c r="F286" s="62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71"/>
      <c r="R286" s="40"/>
      <c r="S286" s="41"/>
      <c r="T286" s="61"/>
      <c r="U286" s="62"/>
      <c r="V286" s="17"/>
      <c r="W286" s="17"/>
      <c r="X286" s="17"/>
    </row>
    <row r="287" spans="1:24" ht="18.5" x14ac:dyDescent="0.35">
      <c r="A287" s="99"/>
      <c r="B287" s="70"/>
      <c r="C287" s="5"/>
      <c r="D287" s="41"/>
      <c r="E287" s="61"/>
      <c r="F287" s="62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71"/>
      <c r="R287" s="40"/>
      <c r="S287" s="41"/>
      <c r="T287" s="61"/>
      <c r="U287" s="62"/>
      <c r="V287" s="17"/>
      <c r="W287" s="17"/>
      <c r="X287" s="17"/>
    </row>
    <row r="289" spans="2:21" s="11" customFormat="1" ht="18.5" x14ac:dyDescent="0.35">
      <c r="B289" s="109" t="s">
        <v>157</v>
      </c>
      <c r="C289" s="105"/>
      <c r="D289" s="106"/>
      <c r="E289" s="107"/>
      <c r="F289" s="108"/>
      <c r="Q289" s="104"/>
      <c r="R289" s="105"/>
      <c r="S289" s="106"/>
      <c r="T289" s="107"/>
      <c r="U289" s="108"/>
    </row>
    <row r="302" spans="2:21" x14ac:dyDescent="0.35">
      <c r="G302" s="32"/>
    </row>
  </sheetData>
  <sheetProtection algorithmName="SHA-512" hashValue="jEmQWpinT7MhIpQEf899lLtZonC57DJrb83YH9ET7gB1BHYBWqJsgEcQwyEqMp11hGp/4PLTjwoi0ny/C40T0A==" saltValue="bEfVq2TCjbMeTN/N5fPDzQ==" spinCount="100000" sheet="1" objects="1" scenarios="1"/>
  <hyperlinks>
    <hyperlink ref="B159" r:id="rId1" xr:uid="{B06FF13B-C32A-4B0B-8797-0D2E30838BAB}"/>
    <hyperlink ref="H79" r:id="rId2" xr:uid="{B79FA4B1-3437-4D4D-943B-E8EA3BDFE85D}"/>
    <hyperlink ref="H83" r:id="rId3" xr:uid="{30BC0A07-471C-45E6-AF67-D93182DC528B}"/>
    <hyperlink ref="H80" r:id="rId4" xr:uid="{72A1FC88-5B4A-42D1-80E9-0277C1987201}"/>
    <hyperlink ref="K80" r:id="rId5" xr:uid="{4B01B097-0065-4E16-A7D9-F30A9185BC8B}"/>
    <hyperlink ref="AE90" r:id="rId6" xr:uid="{350CADD0-09EF-4D94-883D-7D9B1F58FE59}"/>
    <hyperlink ref="AE93" r:id="rId7" xr:uid="{0F7F5DB0-A820-4390-853A-7947B2056DC7}"/>
  </hyperlinks>
  <pageMargins left="0.7" right="0.7" top="0.75" bottom="0.75" header="0.3" footer="0.3"/>
  <pageSetup paperSize="9" orientation="portrait" r:id="rId8"/>
  <ignoredErrors>
    <ignoredError sqref="N101" evalError="1"/>
    <ignoredError sqref="AE83" formula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 3 Datafile: Religiosity and Climate Change Beliefs</dc:title>
  <dc:creator>Andrew West</dc:creator>
  <cp:lastModifiedBy>Andrew West</cp:lastModifiedBy>
  <dcterms:created xsi:type="dcterms:W3CDTF">2020-04-17T16:33:25Z</dcterms:created>
  <dcterms:modified xsi:type="dcterms:W3CDTF">2020-04-17T16:34:27Z</dcterms:modified>
</cp:coreProperties>
</file>