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w\Documents\"/>
    </mc:Choice>
  </mc:AlternateContent>
  <xr:revisionPtr revIDLastSave="0" documentId="13_ncr:1_{FBB41749-AF3B-4222-950D-7C9593F5F25C}" xr6:coauthVersionLast="45" xr6:coauthVersionMax="45" xr10:uidLastSave="{00000000-0000-0000-0000-000000000000}"/>
  <bookViews>
    <workbookView xWindow="2960" yWindow="820" windowWidth="34290" windowHeight="19720" xr2:uid="{94A0E6F2-E34F-479E-89CF-BAB174ED1941}"/>
  </bookViews>
  <sheets>
    <sheet name="Sheet 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96" i="2" l="1"/>
  <c r="AE197" i="2"/>
  <c r="T271" i="2" l="1"/>
  <c r="AE188" i="2" l="1"/>
  <c r="AE189" i="2"/>
  <c r="AE191" i="2"/>
  <c r="AE193" i="2"/>
  <c r="AE194" i="2"/>
  <c r="AE192" i="2"/>
  <c r="AE195" i="2"/>
  <c r="AE190" i="2"/>
  <c r="AE181" i="2"/>
  <c r="AE184" i="2"/>
  <c r="AE185" i="2"/>
  <c r="AE186" i="2"/>
  <c r="AE187" i="2"/>
  <c r="AE180" i="2"/>
  <c r="AN176" i="2" l="1"/>
  <c r="E121" i="2" l="1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20" i="2"/>
  <c r="D264" i="2" l="1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90" i="2"/>
  <c r="AA92" i="2"/>
  <c r="AP92" i="2" s="1"/>
  <c r="D217" i="2" s="1"/>
  <c r="AA93" i="2"/>
  <c r="AA94" i="2"/>
  <c r="AA95" i="2"/>
  <c r="AA96" i="2"/>
  <c r="AP96" i="2" s="1"/>
  <c r="D246" i="2" s="1"/>
  <c r="AA97" i="2"/>
  <c r="AA98" i="2"/>
  <c r="AA99" i="2"/>
  <c r="AA100" i="2"/>
  <c r="AP100" i="2" s="1"/>
  <c r="AA101" i="2"/>
  <c r="AA102" i="2"/>
  <c r="AA103" i="2"/>
  <c r="AA104" i="2"/>
  <c r="AP104" i="2" s="1"/>
  <c r="D253" i="2" s="1"/>
  <c r="AA105" i="2"/>
  <c r="AA106" i="2"/>
  <c r="AA107" i="2"/>
  <c r="AA108" i="2"/>
  <c r="AP108" i="2" s="1"/>
  <c r="AA109" i="2"/>
  <c r="AA110" i="2"/>
  <c r="AA111" i="2"/>
  <c r="AA112" i="2"/>
  <c r="AP112" i="2" s="1"/>
  <c r="AA113" i="2"/>
  <c r="AA114" i="2"/>
  <c r="AA115" i="2"/>
  <c r="AA116" i="2"/>
  <c r="AP116" i="2" s="1"/>
  <c r="D263" i="2" s="1"/>
  <c r="AA117" i="2"/>
  <c r="D29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270" i="2"/>
  <c r="AA273" i="2"/>
  <c r="AA274" i="2"/>
  <c r="AP274" i="2" s="1"/>
  <c r="AA275" i="2"/>
  <c r="AA276" i="2"/>
  <c r="AA277" i="2"/>
  <c r="AA278" i="2"/>
  <c r="AP278" i="2" s="1"/>
  <c r="D295" i="2" s="1"/>
  <c r="AA279" i="2"/>
  <c r="AA280" i="2"/>
  <c r="AA281" i="2"/>
  <c r="AA282" i="2"/>
  <c r="AP282" i="2" s="1"/>
  <c r="D296" i="2" s="1"/>
  <c r="AA283" i="2"/>
  <c r="AA284" i="2"/>
  <c r="AA285" i="2"/>
  <c r="AA286" i="2"/>
  <c r="AP286" i="2" s="1"/>
  <c r="D273" i="2" s="1"/>
  <c r="AA287" i="2"/>
  <c r="AA288" i="2"/>
  <c r="AA289" i="2"/>
  <c r="AA290" i="2"/>
  <c r="AP290" i="2" s="1"/>
  <c r="D300" i="2" s="1"/>
  <c r="AA291" i="2"/>
  <c r="AA292" i="2"/>
  <c r="AA293" i="2"/>
  <c r="AA294" i="2"/>
  <c r="AP294" i="2" s="1"/>
  <c r="D316" i="2" s="1"/>
  <c r="AA295" i="2"/>
  <c r="AA296" i="2"/>
  <c r="AA297" i="2"/>
  <c r="AA298" i="2"/>
  <c r="AP298" i="2" s="1"/>
  <c r="AA299" i="2"/>
  <c r="AA300" i="2"/>
  <c r="AA301" i="2"/>
  <c r="AA302" i="2"/>
  <c r="AP302" i="2" s="1"/>
  <c r="D310" i="2" s="1"/>
  <c r="AA303" i="2"/>
  <c r="AA304" i="2"/>
  <c r="AA305" i="2"/>
  <c r="AA306" i="2"/>
  <c r="AP306" i="2" s="1"/>
  <c r="D309" i="2" s="1"/>
  <c r="AA307" i="2"/>
  <c r="AA308" i="2"/>
  <c r="AA309" i="2"/>
  <c r="AA310" i="2"/>
  <c r="AP310" i="2" s="1"/>
  <c r="D288" i="2" s="1"/>
  <c r="AA311" i="2"/>
  <c r="AA312" i="2"/>
  <c r="AA313" i="2"/>
  <c r="AA314" i="2"/>
  <c r="AP314" i="2" s="1"/>
  <c r="D313" i="2" s="1"/>
  <c r="AA315" i="2"/>
  <c r="AA316" i="2"/>
  <c r="AA317" i="2"/>
  <c r="AA318" i="2"/>
  <c r="AP318" i="2" s="1"/>
  <c r="D291" i="2" s="1"/>
  <c r="AA319" i="2"/>
  <c r="AA320" i="2"/>
  <c r="AA321" i="2"/>
  <c r="AP315" i="2" l="1"/>
  <c r="AP309" i="2"/>
  <c r="D287" i="2" s="1"/>
  <c r="AP305" i="2"/>
  <c r="D308" i="2" s="1"/>
  <c r="AP301" i="2"/>
  <c r="D301" i="2" s="1"/>
  <c r="AP293" i="2"/>
  <c r="D281" i="2" s="1"/>
  <c r="AP289" i="2"/>
  <c r="D280" i="2" s="1"/>
  <c r="AP285" i="2"/>
  <c r="D278" i="2" s="1"/>
  <c r="AP320" i="2"/>
  <c r="D315" i="2" s="1"/>
  <c r="AP319" i="2"/>
  <c r="D314" i="2" s="1"/>
  <c r="AP114" i="2"/>
  <c r="D261" i="2" s="1"/>
  <c r="AP110" i="2"/>
  <c r="D257" i="2" s="1"/>
  <c r="AP106" i="2"/>
  <c r="D255" i="2" s="1"/>
  <c r="AP102" i="2"/>
  <c r="D219" i="2" s="1"/>
  <c r="AP311" i="2"/>
  <c r="D284" i="2" s="1"/>
  <c r="AP307" i="2"/>
  <c r="AP303" i="2"/>
  <c r="D282" i="2" s="1"/>
  <c r="AP299" i="2"/>
  <c r="D305" i="2" s="1"/>
  <c r="AP283" i="2"/>
  <c r="D297" i="2" s="1"/>
  <c r="AP109" i="2"/>
  <c r="D256" i="2" s="1"/>
  <c r="AP105" i="2"/>
  <c r="D254" i="2" s="1"/>
  <c r="AP101" i="2"/>
  <c r="D251" i="2" s="1"/>
  <c r="AP93" i="2"/>
  <c r="D243" i="2" s="1"/>
  <c r="AP292" i="2"/>
  <c r="D302" i="2" s="1"/>
  <c r="AP288" i="2"/>
  <c r="D279" i="2" s="1"/>
  <c r="AP111" i="2"/>
  <c r="D258" i="2" s="1"/>
  <c r="AP279" i="2"/>
  <c r="D271" i="2" s="1"/>
  <c r="AP275" i="2"/>
  <c r="D277" i="2" s="1"/>
  <c r="AP317" i="2"/>
  <c r="D286" i="2" s="1"/>
  <c r="AP277" i="2"/>
  <c r="D270" i="2" s="1"/>
  <c r="AP273" i="2"/>
  <c r="AP287" i="2"/>
  <c r="D299" i="2" s="1"/>
  <c r="AP308" i="2"/>
  <c r="D285" i="2" s="1"/>
  <c r="AP304" i="2"/>
  <c r="D307" i="2" s="1"/>
  <c r="AP276" i="2"/>
  <c r="D294" i="2" s="1"/>
  <c r="AP95" i="2"/>
  <c r="D245" i="2" s="1"/>
  <c r="AP295" i="2"/>
  <c r="D283" i="2" s="1"/>
  <c r="AP291" i="2"/>
  <c r="AP98" i="2"/>
  <c r="D248" i="2" s="1"/>
  <c r="AP94" i="2"/>
  <c r="D244" i="2" s="1"/>
  <c r="AP281" i="2"/>
  <c r="D276" i="2" s="1"/>
  <c r="AP316" i="2"/>
  <c r="D289" i="2" s="1"/>
  <c r="AP312" i="2"/>
  <c r="D311" i="2" s="1"/>
  <c r="AP296" i="2"/>
  <c r="D303" i="2" s="1"/>
  <c r="AP284" i="2"/>
  <c r="D298" i="2" s="1"/>
  <c r="AP115" i="2"/>
  <c r="D262" i="2" s="1"/>
  <c r="AP107" i="2"/>
  <c r="D250" i="2" s="1"/>
  <c r="AP103" i="2"/>
  <c r="D252" i="2" s="1"/>
  <c r="AP99" i="2"/>
  <c r="D249" i="2" s="1"/>
  <c r="AP297" i="2"/>
  <c r="D304" i="2" s="1"/>
  <c r="AP113" i="2"/>
  <c r="D260" i="2" s="1"/>
  <c r="AP313" i="2"/>
  <c r="D312" i="2" s="1"/>
  <c r="AP97" i="2"/>
  <c r="D247" i="2" s="1"/>
  <c r="AP300" i="2"/>
  <c r="D306" i="2" s="1"/>
  <c r="AP280" i="2"/>
  <c r="D274" i="2" s="1"/>
  <c r="D218" i="2"/>
  <c r="AA272" i="2"/>
  <c r="AP272" i="2" s="1"/>
  <c r="AA271" i="2"/>
  <c r="AP271" i="2" s="1"/>
  <c r="AA270" i="2"/>
  <c r="AA91" i="2"/>
  <c r="AP91" i="2" s="1"/>
  <c r="AA90" i="2"/>
  <c r="J268" i="2" l="1"/>
  <c r="AP90" i="2"/>
  <c r="D259" i="2"/>
  <c r="AP27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90" i="2"/>
  <c r="D97" i="2"/>
  <c r="D92" i="2"/>
  <c r="U92" i="2" l="1"/>
  <c r="U97" i="2"/>
  <c r="R271" i="2"/>
  <c r="U117" i="2" l="1"/>
  <c r="U35" i="2"/>
  <c r="S35" i="2" s="1"/>
  <c r="U5" i="2"/>
  <c r="S5" i="2" s="1"/>
  <c r="T239" i="2"/>
  <c r="R239" i="2" s="1"/>
  <c r="S117" i="2" l="1"/>
  <c r="C219" i="2" l="1"/>
  <c r="C218" i="2"/>
  <c r="D107" i="2" l="1"/>
  <c r="D104" i="2"/>
  <c r="U104" i="2" s="1"/>
  <c r="U107" i="2" l="1"/>
  <c r="C212" i="2"/>
  <c r="C214" i="2"/>
  <c r="C216" i="2"/>
  <c r="C220" i="2"/>
  <c r="C222" i="2"/>
  <c r="C223" i="2"/>
  <c r="C224" i="2"/>
  <c r="C225" i="2"/>
  <c r="C226" i="2"/>
  <c r="C227" i="2"/>
  <c r="C228" i="2"/>
  <c r="C229" i="2"/>
  <c r="C230" i="2"/>
  <c r="C231" i="2"/>
  <c r="C232" i="2"/>
  <c r="C211" i="2"/>
  <c r="D113" i="2" l="1"/>
  <c r="U113" i="2" s="1"/>
  <c r="D112" i="2"/>
  <c r="U112" i="2" s="1"/>
  <c r="D111" i="2"/>
  <c r="U111" i="2" s="1"/>
  <c r="D110" i="2"/>
  <c r="U110" i="2" s="1"/>
  <c r="D109" i="2"/>
  <c r="U109" i="2" s="1"/>
  <c r="D108" i="2"/>
  <c r="U108" i="2" s="1"/>
  <c r="D106" i="2"/>
  <c r="U106" i="2" s="1"/>
  <c r="D105" i="2"/>
  <c r="U105" i="2" s="1"/>
  <c r="D103" i="2"/>
  <c r="U103" i="2" s="1"/>
  <c r="D102" i="2"/>
  <c r="U102" i="2" s="1"/>
  <c r="D101" i="2"/>
  <c r="U101" i="2" s="1"/>
  <c r="D100" i="2"/>
  <c r="U100" i="2" s="1"/>
  <c r="D99" i="2"/>
  <c r="U99" i="2" s="1"/>
  <c r="D98" i="2"/>
  <c r="U98" i="2" s="1"/>
  <c r="D96" i="2"/>
  <c r="U96" i="2" s="1"/>
  <c r="D95" i="2"/>
  <c r="U95" i="2" s="1"/>
  <c r="D94" i="2"/>
  <c r="U94" i="2" s="1"/>
  <c r="D93" i="2"/>
  <c r="U93" i="2" s="1"/>
  <c r="D91" i="2"/>
  <c r="U91" i="2" s="1"/>
  <c r="D90" i="2"/>
  <c r="U90" i="2" s="1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Z154" i="2" l="1"/>
  <c r="Y154" i="2"/>
  <c r="X154" i="2"/>
  <c r="W154" i="2"/>
  <c r="V154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47" i="2"/>
  <c r="D178" i="2"/>
  <c r="D181" i="2"/>
  <c r="D183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J239" i="2" l="1"/>
  <c r="N239" i="2" s="1"/>
  <c r="P239" i="2" s="1"/>
  <c r="T65" i="2"/>
  <c r="T66" i="2"/>
  <c r="T67" i="2"/>
  <c r="T68" i="2"/>
  <c r="T69" i="2"/>
  <c r="T70" i="2"/>
  <c r="T71" i="2"/>
  <c r="T72" i="2"/>
  <c r="T73" i="2"/>
  <c r="U73" i="2" s="1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D214" i="2" l="1"/>
  <c r="D123" i="2"/>
  <c r="D179" i="2" s="1"/>
  <c r="D41" i="2"/>
  <c r="D10" i="2"/>
  <c r="U66" i="2"/>
  <c r="U72" i="2"/>
  <c r="U82" i="2"/>
  <c r="U69" i="2"/>
  <c r="U65" i="2"/>
  <c r="U78" i="2"/>
  <c r="U74" i="2"/>
  <c r="U85" i="2"/>
  <c r="U81" i="2"/>
  <c r="U79" i="2"/>
  <c r="U88" i="2"/>
  <c r="U77" i="2"/>
  <c r="U84" i="2"/>
  <c r="U75" i="2"/>
  <c r="U68" i="2"/>
  <c r="U87" i="2"/>
  <c r="U80" i="2"/>
  <c r="U71" i="2"/>
  <c r="U86" i="2"/>
  <c r="U83" i="2"/>
  <c r="U76" i="2"/>
  <c r="U70" i="2"/>
  <c r="U67" i="2"/>
  <c r="E49" i="2"/>
  <c r="N271" i="2" l="1"/>
  <c r="P271" i="2" s="1"/>
  <c r="D124" i="2"/>
  <c r="D180" i="2" s="1"/>
  <c r="D215" i="2"/>
  <c r="D126" i="2"/>
  <c r="D182" i="2" s="1"/>
  <c r="D130" i="2"/>
  <c r="D186" i="2" s="1"/>
  <c r="D221" i="2"/>
  <c r="D132" i="2"/>
  <c r="D188" i="2" s="1"/>
  <c r="D223" i="2"/>
  <c r="D128" i="2"/>
  <c r="D184" i="2" s="1"/>
  <c r="D131" i="2"/>
  <c r="D187" i="2" s="1"/>
  <c r="D222" i="2"/>
  <c r="D135" i="2"/>
  <c r="D226" i="2"/>
  <c r="D228" i="2"/>
  <c r="D137" i="2"/>
  <c r="D193" i="2" s="1"/>
  <c r="D225" i="2"/>
  <c r="D134" i="2"/>
  <c r="D232" i="2"/>
  <c r="D141" i="2"/>
  <c r="D197" i="2" s="1"/>
  <c r="D224" i="2"/>
  <c r="D133" i="2"/>
  <c r="D189" i="2" s="1"/>
  <c r="D139" i="2"/>
  <c r="D195" i="2" s="1"/>
  <c r="D230" i="2"/>
  <c r="D121" i="2"/>
  <c r="D177" i="2" s="1"/>
  <c r="D212" i="2"/>
  <c r="D136" i="2"/>
  <c r="D192" i="2" s="1"/>
  <c r="D227" i="2"/>
  <c r="D120" i="2"/>
  <c r="D211" i="2"/>
  <c r="D140" i="2"/>
  <c r="D231" i="2"/>
  <c r="D220" i="2"/>
  <c r="D129" i="2"/>
  <c r="D185" i="2" s="1"/>
  <c r="D138" i="2"/>
  <c r="D194" i="2" s="1"/>
  <c r="D229" i="2"/>
  <c r="D29" i="2"/>
  <c r="D60" i="2"/>
  <c r="D196" i="2"/>
  <c r="D59" i="2"/>
  <c r="D30" i="2"/>
  <c r="D53" i="2"/>
  <c r="D25" i="2"/>
  <c r="D55" i="2"/>
  <c r="D28" i="2"/>
  <c r="D56" i="2"/>
  <c r="D24" i="2"/>
  <c r="D22" i="2"/>
  <c r="D52" i="2"/>
  <c r="D190" i="2"/>
  <c r="D27" i="2"/>
  <c r="D57" i="2"/>
  <c r="D26" i="2"/>
  <c r="D58" i="2"/>
  <c r="D54" i="2"/>
  <c r="D23" i="2"/>
  <c r="D191" i="2"/>
  <c r="D50" i="2"/>
  <c r="D20" i="2"/>
  <c r="D19" i="2"/>
  <c r="D44" i="2"/>
  <c r="D21" i="2"/>
  <c r="D45" i="2"/>
  <c r="D51" i="2"/>
  <c r="D18" i="2"/>
  <c r="D48" i="2"/>
  <c r="D17" i="2"/>
  <c r="D46" i="2"/>
  <c r="D16" i="2"/>
  <c r="D47" i="2"/>
  <c r="D15" i="2"/>
  <c r="D39" i="2"/>
  <c r="D13" i="2"/>
  <c r="D43" i="2"/>
  <c r="D11" i="2"/>
  <c r="D40" i="2"/>
  <c r="D8" i="2"/>
  <c r="D7" i="2"/>
  <c r="D38" i="2"/>
  <c r="E60" i="2"/>
  <c r="E59" i="2"/>
  <c r="E58" i="2"/>
  <c r="E57" i="2"/>
  <c r="E56" i="2"/>
  <c r="E55" i="2"/>
  <c r="E54" i="2"/>
  <c r="E53" i="2"/>
  <c r="E52" i="2"/>
  <c r="E51" i="2"/>
  <c r="E50" i="2"/>
  <c r="E48" i="2"/>
  <c r="E47" i="2"/>
  <c r="E46" i="2"/>
  <c r="E45" i="2"/>
  <c r="E44" i="2"/>
  <c r="E43" i="2"/>
  <c r="E42" i="2"/>
  <c r="E41" i="2"/>
  <c r="E40" i="2"/>
  <c r="E39" i="2"/>
  <c r="E38" i="2"/>
  <c r="E37" i="2"/>
  <c r="J117" i="2" l="1"/>
  <c r="O117" i="2" s="1"/>
  <c r="Q117" i="2" s="1"/>
  <c r="J5" i="2"/>
  <c r="D176" i="2"/>
  <c r="AG175" i="2" s="1"/>
  <c r="AJ176" i="2" s="1"/>
  <c r="AL176" i="2" s="1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J35" i="2" l="1"/>
  <c r="O35" i="2" s="1"/>
  <c r="Q35" i="2" s="1"/>
  <c r="O5" i="2"/>
  <c r="Q5" i="2" s="1"/>
</calcChain>
</file>

<file path=xl/sharedStrings.xml><?xml version="1.0" encoding="utf-8"?>
<sst xmlns="http://schemas.openxmlformats.org/spreadsheetml/2006/main" count="739" uniqueCount="264">
  <si>
    <t>Country</t>
  </si>
  <si>
    <t>Phillipines</t>
  </si>
  <si>
    <t>India</t>
  </si>
  <si>
    <t>Qatar</t>
  </si>
  <si>
    <t>Egypt</t>
  </si>
  <si>
    <t>UAE</t>
  </si>
  <si>
    <t>Thailand</t>
  </si>
  <si>
    <t>Kuwait</t>
  </si>
  <si>
    <t>Bahrain</t>
  </si>
  <si>
    <t>Malaysia</t>
  </si>
  <si>
    <t>Indonesia</t>
  </si>
  <si>
    <t>Singapore</t>
  </si>
  <si>
    <t>Saudia Arabia</t>
  </si>
  <si>
    <t>Taiwan</t>
  </si>
  <si>
    <t>Spain</t>
  </si>
  <si>
    <t>Italy</t>
  </si>
  <si>
    <t>Australia</t>
  </si>
  <si>
    <t>France</t>
  </si>
  <si>
    <t>Hong Kong</t>
  </si>
  <si>
    <t>Great Britain</t>
  </si>
  <si>
    <t>Finland</t>
  </si>
  <si>
    <t>Norway</t>
  </si>
  <si>
    <t>Sweden</t>
  </si>
  <si>
    <t>Denmark</t>
  </si>
  <si>
    <t>Germany</t>
  </si>
  <si>
    <t>F2</t>
  </si>
  <si>
    <t>F3</t>
  </si>
  <si>
    <t>% personal impact of CC, "great deal" only</t>
  </si>
  <si>
    <t>% religiosity (Average)</t>
  </si>
  <si>
    <t>% belief in UN Power to combat CC, "great deal" only</t>
  </si>
  <si>
    <t>C1</t>
  </si>
  <si>
    <t>C2</t>
  </si>
  <si>
    <r>
      <rPr>
        <sz val="11"/>
        <rFont val="Calibri"/>
        <family val="2"/>
        <scheme val="minor"/>
      </rPr>
      <t xml:space="preserve">WIN/GIA </t>
    </r>
    <r>
      <rPr>
        <sz val="11"/>
        <color rgb="FF0000FF"/>
        <rFont val="Calibri"/>
        <family val="2"/>
        <scheme val="minor"/>
      </rPr>
      <t>2017=blue</t>
    </r>
    <r>
      <rPr>
        <sz val="11"/>
        <color theme="9" tint="-0.249977111117893"/>
        <rFont val="Calibri"/>
        <family val="2"/>
        <scheme val="minor"/>
      </rPr>
      <t xml:space="preserve">, </t>
    </r>
    <r>
      <rPr>
        <sz val="11"/>
        <color rgb="FF00B050"/>
        <rFont val="Calibri"/>
        <family val="2"/>
        <scheme val="minor"/>
      </rPr>
      <t>2015=green</t>
    </r>
    <r>
      <rPr>
        <sz val="11"/>
        <color theme="9" tint="-0.249977111117893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 xml:space="preserve">2012=red, </t>
    </r>
    <r>
      <rPr>
        <sz val="11"/>
        <color rgb="FF00B0F0"/>
        <rFont val="Calibri"/>
        <family val="2"/>
        <scheme val="minor"/>
      </rPr>
      <t>Wiki 'details'; Statistics Singapore 2015=turquoise</t>
    </r>
  </si>
  <si>
    <t>% religiosity (Gallup 2009 via wiki)</t>
  </si>
  <si>
    <t>% religiosity (composite from wiki irreligiosity)</t>
  </si>
  <si>
    <t>F1</t>
  </si>
  <si>
    <t>R=</t>
  </si>
  <si>
    <t>Nigeria</t>
  </si>
  <si>
    <t>Pakistan</t>
  </si>
  <si>
    <t>DR Congo</t>
  </si>
  <si>
    <t>Venezuela</t>
  </si>
  <si>
    <t>Romania</t>
  </si>
  <si>
    <t>Turkey</t>
  </si>
  <si>
    <t>Macedonia</t>
  </si>
  <si>
    <t>Iran</t>
  </si>
  <si>
    <t>Kosovo</t>
  </si>
  <si>
    <t>Serbia</t>
  </si>
  <si>
    <t>Ukraine</t>
  </si>
  <si>
    <t>Latvia</t>
  </si>
  <si>
    <t>Belgium</t>
  </si>
  <si>
    <t>Netherlands</t>
  </si>
  <si>
    <t>Japan</t>
  </si>
  <si>
    <t>Estonia</t>
  </si>
  <si>
    <t>Czech republic</t>
  </si>
  <si>
    <t>Line</t>
  </si>
  <si>
    <t>% religiosity (composite)</t>
  </si>
  <si>
    <t>|</t>
  </si>
  <si>
    <r>
      <t xml:space="preserve">Wiki / Gallup 2009=yellow, </t>
    </r>
    <r>
      <rPr>
        <sz val="11"/>
        <color theme="0" tint="-0.499984740745262"/>
        <rFont val="Calibri"/>
        <family val="2"/>
        <scheme val="minor"/>
      </rPr>
      <t xml:space="preserve">Zuckerman 2005=grey, </t>
    </r>
    <r>
      <rPr>
        <sz val="11"/>
        <color rgb="FFFF00FF"/>
        <rFont val="Calibri"/>
        <family val="2"/>
        <scheme val="minor"/>
      </rPr>
      <t>Pew 2012=pink</t>
    </r>
  </si>
  <si>
    <t>Ghana</t>
  </si>
  <si>
    <t>Azerbaijan</t>
  </si>
  <si>
    <t>South Korea</t>
  </si>
  <si>
    <t>Predicted</t>
  </si>
  <si>
    <t>Residual</t>
  </si>
  <si>
    <t>% religiosity (Average) - residuals</t>
  </si>
  <si>
    <t>Without Thailand, R= 0.917</t>
  </si>
  <si>
    <t>Climate Action share of UN Issues List</t>
  </si>
  <si>
    <t>Number of XR Groups</t>
  </si>
  <si>
    <t>Nation Population (M)</t>
  </si>
  <si>
    <t>XR Groups / Population</t>
  </si>
  <si>
    <t>Zero</t>
  </si>
  <si>
    <t>% CC Personal Impacts</t>
  </si>
  <si>
    <t>XR Groups per Million of</t>
  </si>
  <si>
    <t>Concern: 'Great Deal'</t>
  </si>
  <si>
    <t>Population, Ranked</t>
  </si>
  <si>
    <t>Gt Britain</t>
  </si>
  <si>
    <t>~4 x rank of Sweden</t>
  </si>
  <si>
    <t>&gt;2</t>
  </si>
  <si>
    <t>0.5 up</t>
  </si>
  <si>
    <t>Groups/M</t>
  </si>
  <si>
    <t>&lt;3</t>
  </si>
  <si>
    <t>&gt;0    1 gp</t>
  </si>
  <si>
    <t>0.1 up</t>
  </si>
  <si>
    <r>
      <t xml:space="preserve">&gt;0     </t>
    </r>
    <r>
      <rPr>
        <b/>
        <sz val="12"/>
        <color theme="1"/>
        <rFont val="Calibri"/>
        <family val="2"/>
        <scheme val="minor"/>
      </rPr>
      <t>1</t>
    </r>
  </si>
  <si>
    <t>S Arabia</t>
  </si>
  <si>
    <t>&gt;0</t>
  </si>
  <si>
    <t>Non-Zero</t>
  </si>
  <si>
    <t>Groups</t>
  </si>
  <si>
    <t>&lt;1</t>
  </si>
  <si>
    <t>Presence</t>
  </si>
  <si>
    <t>Concern</t>
  </si>
  <si>
    <t>65  Qatar</t>
  </si>
  <si>
    <t>&lt;2</t>
  </si>
  <si>
    <t>Philippines</t>
  </si>
  <si>
    <r>
      <t xml:space="preserve"> </t>
    </r>
    <r>
      <rPr>
        <b/>
        <u/>
        <sz val="12"/>
        <color theme="1"/>
        <rFont val="Calibri"/>
        <family val="2"/>
        <scheme val="minor"/>
      </rPr>
      <t>INVERSE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ranking relationship of XR Presence to CC Concern</t>
    </r>
  </si>
  <si>
    <t>XR data, 10th Jan 20</t>
  </si>
  <si>
    <t>Spain 4</t>
  </si>
  <si>
    <t>Italy 5</t>
  </si>
  <si>
    <t>Australia 8</t>
  </si>
  <si>
    <t>France 9</t>
  </si>
  <si>
    <t>Great Britain 7</t>
  </si>
  <si>
    <t>Germany 10</t>
  </si>
  <si>
    <t>Finland 3</t>
  </si>
  <si>
    <t>Norway 2</t>
  </si>
  <si>
    <t>Sweden 1</t>
  </si>
  <si>
    <t>Denmark 6</t>
  </si>
  <si>
    <t>1, 3</t>
  </si>
  <si>
    <t>2, 3</t>
  </si>
  <si>
    <t>3, 3</t>
  </si>
  <si>
    <t>4, 3</t>
  </si>
  <si>
    <t>5, 3</t>
  </si>
  <si>
    <t>6, 3</t>
  </si>
  <si>
    <t>7, 2</t>
  </si>
  <si>
    <t>8, 2</t>
  </si>
  <si>
    <t>9, 2</t>
  </si>
  <si>
    <t>10, 2</t>
  </si>
  <si>
    <t>11, 2</t>
  </si>
  <si>
    <t>12, 3</t>
  </si>
  <si>
    <t>13, 3</t>
  </si>
  <si>
    <t>14, 3</t>
  </si>
  <si>
    <t>Children Strikes  Weekly (CSW)</t>
  </si>
  <si>
    <t>CSW / Population</t>
  </si>
  <si>
    <t>CSW Presence Rank</t>
  </si>
  <si>
    <t>XR Presence Rank</t>
  </si>
  <si>
    <t>Age</t>
  </si>
  <si>
    <t>UK</t>
  </si>
  <si>
    <t>up to 29</t>
  </si>
  <si>
    <t>30-49</t>
  </si>
  <si>
    <t>50 &amp; up</t>
  </si>
  <si>
    <t>rest - 29</t>
  </si>
  <si>
    <t>http://www.worldvaluessurvey.org/WVSOnline.jsp</t>
  </si>
  <si>
    <t>Wave 5, 2005 to 2009. Not all countries available.</t>
  </si>
  <si>
    <t>Importance in Life: Religion, crossed with Age.</t>
  </si>
  <si>
    <t>T1</t>
  </si>
  <si>
    <t>Table 1</t>
  </si>
  <si>
    <t>MYWorld2015 Analytics by Country Issue Etc</t>
  </si>
  <si>
    <t>UN List</t>
  </si>
  <si>
    <t>XR Site</t>
  </si>
  <si>
    <t>https://rebellion.earth/act-now/local-groups/</t>
  </si>
  <si>
    <t>Strikes</t>
  </si>
  <si>
    <t>https://www.fridaysforfuture.org/statistics/map</t>
  </si>
  <si>
    <t>Population</t>
  </si>
  <si>
    <t>https://www.worldometers.info/world-population/population-by-country/</t>
  </si>
  <si>
    <t>C3</t>
  </si>
  <si>
    <t>IHDI</t>
  </si>
  <si>
    <t>Scaled IHDI (-0.475 &amp; x 100)</t>
  </si>
  <si>
    <t>F4</t>
  </si>
  <si>
    <t>Number = top ten Weekly Childrens' Strike ranking, from S156 to S165</t>
  </si>
  <si>
    <t>v</t>
  </si>
  <si>
    <t>http://www.hdr.undp.org/en/content/inequality-adjusted-human-development-index-ihdi</t>
  </si>
  <si>
    <t>F5</t>
  </si>
  <si>
    <t>Canada</t>
  </si>
  <si>
    <t>Ireland</t>
  </si>
  <si>
    <t>Bulgaria</t>
  </si>
  <si>
    <t>Slovenia</t>
  </si>
  <si>
    <t>&lt;</t>
  </si>
  <si>
    <t>Iraq</t>
  </si>
  <si>
    <t>Table 2</t>
  </si>
  <si>
    <t>religiosity drop in younger</t>
  </si>
  <si>
    <t>people (WVS,religion: very + rather important)</t>
  </si>
  <si>
    <t>t</t>
  </si>
  <si>
    <t>p</t>
  </si>
  <si>
    <t>tcrit 0.05</t>
  </si>
  <si>
    <t>Rows</t>
  </si>
  <si>
    <t>Orange R=</t>
  </si>
  <si>
    <t>Protestant</t>
  </si>
  <si>
    <t>Catholic</t>
  </si>
  <si>
    <t>Hindu</t>
  </si>
  <si>
    <t>Buddhism</t>
  </si>
  <si>
    <t>Shintoism</t>
  </si>
  <si>
    <t>Orthodox</t>
  </si>
  <si>
    <t>&lt;-------- Islam -------&gt;</t>
  </si>
  <si>
    <t>&lt;------------ Christian ------------&gt;</t>
  </si>
  <si>
    <t>&lt;------------- Eastern -------------&gt;</t>
  </si>
  <si>
    <t>Sunni</t>
  </si>
  <si>
    <t>Shia</t>
  </si>
  <si>
    <t>C4</t>
  </si>
  <si>
    <t>Norway 1</t>
  </si>
  <si>
    <t>Sweden 2</t>
  </si>
  <si>
    <t>Netherlands 3</t>
  </si>
  <si>
    <t>Finland 4</t>
  </si>
  <si>
    <t>Great Britain 5</t>
  </si>
  <si>
    <t>Belgium 6</t>
  </si>
  <si>
    <t>Canada 7</t>
  </si>
  <si>
    <t>France 8</t>
  </si>
  <si>
    <t>Denmark 9</t>
  </si>
  <si>
    <t>Japan 11</t>
  </si>
  <si>
    <t>Afghanistan</t>
  </si>
  <si>
    <t>Brazil</t>
  </si>
  <si>
    <t>Subs</t>
  </si>
  <si>
    <t>With extra nations to debias for F4 and F5</t>
  </si>
  <si>
    <t>All nations debias…</t>
  </si>
  <si>
    <t>Not covered in UN survey</t>
  </si>
  <si>
    <t>Morocco</t>
  </si>
  <si>
    <t>ah! No ihdi</t>
  </si>
  <si>
    <t>N&amp;W Europe / Christian</t>
  </si>
  <si>
    <t>S&amp;E Europe / Christian</t>
  </si>
  <si>
    <t>North &amp; Shia Islam</t>
  </si>
  <si>
    <t>Arabia / Egypt Islam</t>
  </si>
  <si>
    <t>SE Asia / Any Faith</t>
  </si>
  <si>
    <t>India + near Stans / Any</t>
  </si>
  <si>
    <t>Africa / Any</t>
  </si>
  <si>
    <t>South America / Chr</t>
  </si>
  <si>
    <t>Grey =</t>
  </si>
  <si>
    <t>not grouped</t>
  </si>
  <si>
    <t>C5</t>
  </si>
  <si>
    <t>Chart C4 re-coloured for religio-regional blocks instead of major faiths</t>
  </si>
  <si>
    <t>Big</t>
  </si>
  <si>
    <t>gap</t>
  </si>
  <si>
    <t>Gap</t>
  </si>
  <si>
    <t>drop</t>
  </si>
  <si>
    <t>zero</t>
  </si>
  <si>
    <t>All Prot</t>
  </si>
  <si>
    <t>stop</t>
  </si>
  <si>
    <t>(&amp; all P stop)</t>
  </si>
  <si>
    <t>Underline= Prot/Cath mix</t>
  </si>
  <si>
    <t>Est % top priority on CC action</t>
  </si>
  <si>
    <t>Czech Rep</t>
  </si>
  <si>
    <t>BOUNDARY</t>
  </si>
  <si>
    <t xml:space="preserve">S&amp;E Europe / Christian, North &amp; Shia Islam
</t>
  </si>
  <si>
    <t>GDP per capita Rank (IMF 2017)</t>
  </si>
  <si>
    <t>https://simple.wikipedia.org/wiki/List_of_countries_by_GDP_(PPP)_per_capita</t>
  </si>
  <si>
    <t>Azebaijan</t>
  </si>
  <si>
    <t>Kossovo</t>
  </si>
  <si>
    <t>Africa</t>
  </si>
  <si>
    <t>Saudi Arabia</t>
  </si>
  <si>
    <t>Others</t>
  </si>
  <si>
    <t>-</t>
  </si>
  <si>
    <t>% UN Poll Vote Share for Climate Action</t>
  </si>
  <si>
    <t>% belief in UN Power
to combat CC,
 "great deal" only</t>
  </si>
  <si>
    <t>1st of 24 (2016)</t>
  </si>
  <si>
    <t>1st of 10 (2015)</t>
  </si>
  <si>
    <t>&amp; F6 --&gt;</t>
  </si>
  <si>
    <t>F6</t>
  </si>
  <si>
    <t>https://d25d2506sfb94s.cloudfront.net/cumulus_uploads/document/a7dgdmj6is/Results_160208.pdf</t>
  </si>
  <si>
    <t>Related article:</t>
  </si>
  <si>
    <t>https://yougov.co.uk/topics/politics/articles-reports/2016/01/29/global-issues</t>
  </si>
  <si>
    <t>Note: The 'Single' figure is the most appropriate here for constraint, albeit it makes little difference in most cases</t>
  </si>
  <si>
    <t>% strong but not fully constrained top priority choice</t>
  </si>
  <si>
    <t>% Fully constrained Top Priority on CC (1st source)</t>
  </si>
  <si>
    <t>% Fully Constrained 2nd source</t>
  </si>
  <si>
    <t>Est % top priority on CC action (UN voteshare/6)</t>
  </si>
  <si>
    <t>YouGov 16</t>
  </si>
  <si>
    <t>Average</t>
  </si>
  <si>
    <t>Source1 : YouGov (2016)</t>
  </si>
  <si>
    <t>Eurobaraometer 17</t>
  </si>
  <si>
    <t>Source2 : Eurobarometer (2017)</t>
  </si>
  <si>
    <t>https://ec.europa.eu/clima/sites/clima/files/support/docs/report_2017_en.pdf</t>
  </si>
  <si>
    <t>(see page 7 or T1/T2)</t>
  </si>
  <si>
    <t>&lt;-R</t>
  </si>
  <si>
    <t>XR and Strikes sites sampled 10th Jan 2020</t>
  </si>
  <si>
    <t>Datafile 2 of 3</t>
  </si>
  <si>
    <t>Charts for the Climate Etc Guest Post: "Apparent Paradoxes in the relationship of Climate ‘Concerns, Skepticism, Activism, and Priority’, explained by Religiosity"</t>
  </si>
  <si>
    <t>Datafile ends</t>
  </si>
  <si>
    <t>but later realised I'd misread. It only has an HDI value.</t>
  </si>
  <si>
    <t>Arab / Islamic nations that don't have an IHDI value.</t>
  </si>
  <si>
    <t>Note: Iran / Iraq added as part replacement for the various</t>
  </si>
  <si>
    <t>Note: Morroco is redundant, I thought it also had an IHDI value</t>
  </si>
  <si>
    <t>Scroll right for Chart F7 &gt;&gt;&gt;&gt;&gt;&gt;</t>
  </si>
  <si>
    <t>See Footnotes file for explanatory text: 5, 5a, 5b.</t>
  </si>
  <si>
    <t>F3+</t>
  </si>
  <si>
    <t>Titled up for Summary Posts</t>
  </si>
  <si>
    <t>Color key:</t>
  </si>
  <si>
    <t>Alt Title:</t>
  </si>
  <si>
    <t>Debiased Religiosity versus ALLIED BELIEF+ (bold blue Δ), and Estimated CORE BELIEF (bold orange ﬦ), for 22 Nations, onto which mapped XR Presence (green), and Childrens Strikes for Climate (trailing numbers).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</si>
</sst>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color rgb="FF00B0F0"/>
      <name val="Calibri"/>
      <family val="2"/>
      <scheme val="minor"/>
    </font>
    <font>
      <sz val="14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F80F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medium">
        <color theme="1" tint="0.34998626667073579"/>
      </right>
      <top style="thick">
        <color auto="1"/>
      </top>
      <bottom/>
      <diagonal/>
    </border>
    <border>
      <left style="medium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 style="thick">
        <color auto="1"/>
      </left>
      <right/>
      <top/>
      <bottom style="thick">
        <color theme="1" tint="0.34998626667073579"/>
      </bottom>
      <diagonal/>
    </border>
    <border>
      <left/>
      <right style="medium">
        <color theme="1" tint="0.34998626667073579"/>
      </right>
      <top style="thick">
        <color theme="1" tint="0.34998626667073579"/>
      </top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4" borderId="0" xfId="0" applyFont="1" applyFill="1"/>
    <xf numFmtId="0" fontId="0" fillId="4" borderId="0" xfId="0" applyFill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17" fillId="4" borderId="0" xfId="0" applyFont="1" applyFill="1"/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1" fontId="23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164" fontId="2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2" fontId="23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5" fillId="6" borderId="1" xfId="0" applyFont="1" applyFill="1" applyBorder="1"/>
    <xf numFmtId="0" fontId="25" fillId="6" borderId="2" xfId="0" applyFont="1" applyFill="1" applyBorder="1" applyAlignment="1">
      <alignment horizontal="center" vertical="center"/>
    </xf>
    <xf numFmtId="0" fontId="25" fillId="6" borderId="2" xfId="0" applyFont="1" applyFill="1" applyBorder="1"/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/>
    <xf numFmtId="0" fontId="0" fillId="6" borderId="4" xfId="0" applyFill="1" applyBorder="1"/>
    <xf numFmtId="0" fontId="25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left" vertical="center"/>
    </xf>
    <xf numFmtId="0" fontId="0" fillId="6" borderId="0" xfId="0" applyFill="1"/>
    <xf numFmtId="0" fontId="0" fillId="6" borderId="5" xfId="0" applyFill="1" applyBorder="1"/>
    <xf numFmtId="0" fontId="0" fillId="0" borderId="6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/>
    </xf>
    <xf numFmtId="0" fontId="0" fillId="11" borderId="7" xfId="0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7" borderId="11" xfId="0" applyFill="1" applyBorder="1"/>
    <xf numFmtId="0" fontId="0" fillId="11" borderId="12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0" borderId="11" xfId="0" applyBorder="1"/>
    <xf numFmtId="0" fontId="0" fillId="0" borderId="13" xfId="0" applyBorder="1" applyAlignment="1">
      <alignment horizontal="center" vertical="center"/>
    </xf>
    <xf numFmtId="0" fontId="0" fillId="12" borderId="7" xfId="0" applyFill="1" applyBorder="1" applyAlignment="1">
      <alignment horizontal="center"/>
    </xf>
    <xf numFmtId="0" fontId="0" fillId="13" borderId="7" xfId="0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4" xfId="0" applyFont="1" applyBorder="1" applyAlignment="1">
      <alignment horizontal="left" vertical="top"/>
    </xf>
    <xf numFmtId="0" fontId="0" fillId="12" borderId="0" xfId="0" applyFill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12" borderId="15" xfId="0" applyFill="1" applyBorder="1" applyAlignment="1">
      <alignment horizontal="center"/>
    </xf>
    <xf numFmtId="0" fontId="0" fillId="0" borderId="15" xfId="0" applyBorder="1"/>
    <xf numFmtId="0" fontId="0" fillId="13" borderId="15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25" fillId="14" borderId="1" xfId="0" applyFont="1" applyFill="1" applyBorder="1"/>
    <xf numFmtId="0" fontId="0" fillId="14" borderId="2" xfId="0" applyFill="1" applyBorder="1"/>
    <xf numFmtId="0" fontId="3" fillId="14" borderId="2" xfId="0" applyFont="1" applyFill="1" applyBorder="1" applyAlignment="1">
      <alignment horizontal="center" vertical="center"/>
    </xf>
    <xf numFmtId="0" fontId="0" fillId="14" borderId="3" xfId="0" applyFill="1" applyBorder="1"/>
    <xf numFmtId="0" fontId="0" fillId="14" borderId="15" xfId="0" applyFill="1" applyBorder="1"/>
    <xf numFmtId="0" fontId="0" fillId="15" borderId="15" xfId="0" applyFill="1" applyBorder="1" applyAlignment="1">
      <alignment horizontal="left" vertical="center"/>
    </xf>
    <xf numFmtId="0" fontId="0" fillId="15" borderId="16" xfId="0" applyFill="1" applyBorder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/>
    <xf numFmtId="0" fontId="25" fillId="0" borderId="0" xfId="0" applyFont="1"/>
    <xf numFmtId="164" fontId="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6" fillId="0" borderId="0" xfId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2" fontId="25" fillId="4" borderId="20" xfId="0" applyNumberFormat="1" applyFont="1" applyFill="1" applyBorder="1" applyAlignment="1">
      <alignment horizontal="center" vertical="center"/>
    </xf>
    <xf numFmtId="2" fontId="29" fillId="4" borderId="20" xfId="0" applyNumberFormat="1" applyFont="1" applyFill="1" applyBorder="1" applyAlignment="1">
      <alignment horizontal="center" vertical="center"/>
    </xf>
    <xf numFmtId="2" fontId="25" fillId="4" borderId="21" xfId="0" applyNumberFormat="1" applyFont="1" applyFill="1" applyBorder="1" applyAlignment="1">
      <alignment horizontal="center" vertical="center"/>
    </xf>
    <xf numFmtId="0" fontId="31" fillId="14" borderId="15" xfId="0" applyFont="1" applyFill="1" applyBorder="1" applyAlignment="1">
      <alignment horizontal="right"/>
    </xf>
    <xf numFmtId="0" fontId="3" fillId="4" borderId="0" xfId="0" applyFont="1" applyFill="1"/>
    <xf numFmtId="0" fontId="3" fillId="12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 wrapText="1"/>
    </xf>
    <xf numFmtId="0" fontId="3" fillId="16" borderId="0" xfId="0" applyFont="1" applyFill="1" applyAlignment="1">
      <alignment horizontal="center" vertical="center"/>
    </xf>
    <xf numFmtId="0" fontId="3" fillId="17" borderId="0" xfId="0" applyFont="1" applyFill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32" fillId="0" borderId="0" xfId="1" applyFont="1" applyAlignment="1">
      <alignment horizontal="left" vertical="center"/>
    </xf>
    <xf numFmtId="0" fontId="3" fillId="18" borderId="0" xfId="0" applyFont="1" applyFill="1" applyAlignment="1">
      <alignment horizontal="center" vertical="center" wrapText="1"/>
    </xf>
    <xf numFmtId="0" fontId="27" fillId="18" borderId="0" xfId="0" applyFont="1" applyFill="1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26" fillId="0" borderId="0" xfId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5" fillId="8" borderId="19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0" fontId="0" fillId="4" borderId="23" xfId="0" applyFill="1" applyBorder="1"/>
    <xf numFmtId="0" fontId="0" fillId="4" borderId="24" xfId="0" applyFill="1" applyBorder="1"/>
    <xf numFmtId="0" fontId="31" fillId="4" borderId="22" xfId="0" applyFont="1" applyFill="1" applyBorder="1" applyAlignment="1">
      <alignment horizontal="left" vertical="center"/>
    </xf>
    <xf numFmtId="0" fontId="25" fillId="4" borderId="23" xfId="0" applyFont="1" applyFill="1" applyBorder="1" applyAlignment="1">
      <alignment horizontal="left" vertical="center"/>
    </xf>
    <xf numFmtId="0" fontId="0" fillId="19" borderId="0" xfId="0" applyFill="1" applyAlignment="1">
      <alignment horizontal="center" vertical="center"/>
    </xf>
    <xf numFmtId="0" fontId="23" fillId="0" borderId="0" xfId="0" applyFont="1" applyAlignment="1">
      <alignment horizontal="right" vertical="center"/>
    </xf>
    <xf numFmtId="2" fontId="0" fillId="19" borderId="0" xfId="0" applyNumberFormat="1" applyFill="1" applyAlignment="1">
      <alignment horizontal="center" vertical="center"/>
    </xf>
    <xf numFmtId="11" fontId="0" fillId="19" borderId="0" xfId="0" applyNumberFormat="1" applyFill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0" fontId="23" fillId="5" borderId="0" xfId="0" applyFont="1" applyFill="1" applyAlignment="1">
      <alignment horizontal="right" vertical="center"/>
    </xf>
    <xf numFmtId="164" fontId="23" fillId="5" borderId="0" xfId="0" applyNumberFormat="1" applyFont="1" applyFill="1" applyAlignment="1">
      <alignment horizontal="left" vertical="center"/>
    </xf>
    <xf numFmtId="0" fontId="34" fillId="20" borderId="0" xfId="0" applyFont="1" applyFill="1" applyAlignment="1">
      <alignment horizontal="center" vertical="center"/>
    </xf>
    <xf numFmtId="0" fontId="34" fillId="21" borderId="0" xfId="0" applyFont="1" applyFill="1" applyAlignment="1">
      <alignment horizontal="center" vertical="center"/>
    </xf>
    <xf numFmtId="0" fontId="34" fillId="22" borderId="0" xfId="0" applyFont="1" applyFill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34" fillId="23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5" fillId="17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6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6" fillId="19" borderId="0" xfId="0" applyFont="1" applyFill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8" fillId="19" borderId="0" xfId="0" applyFont="1" applyFill="1" applyAlignment="1">
      <alignment horizontal="center" vertical="center"/>
    </xf>
    <xf numFmtId="0" fontId="12" fillId="19" borderId="0" xfId="0" applyFont="1" applyFill="1" applyAlignment="1">
      <alignment horizontal="center" vertical="center"/>
    </xf>
    <xf numFmtId="0" fontId="21" fillId="19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0" fillId="21" borderId="0" xfId="0" applyFill="1" applyBorder="1"/>
    <xf numFmtId="0" fontId="0" fillId="22" borderId="0" xfId="0" applyFill="1" applyBorder="1"/>
    <xf numFmtId="0" fontId="0" fillId="24" borderId="0" xfId="0" applyFill="1" applyBorder="1"/>
    <xf numFmtId="0" fontId="0" fillId="25" borderId="0" xfId="0" applyFill="1" applyBorder="1"/>
    <xf numFmtId="0" fontId="0" fillId="26" borderId="0" xfId="0" applyFill="1" applyBorder="1"/>
    <xf numFmtId="0" fontId="0" fillId="23" borderId="0" xfId="0" applyFill="1" applyBorder="1"/>
    <xf numFmtId="0" fontId="0" fillId="27" borderId="0" xfId="0" applyFill="1" applyBorder="1"/>
    <xf numFmtId="0" fontId="0" fillId="2" borderId="0" xfId="0" applyFill="1" applyBorder="1"/>
    <xf numFmtId="0" fontId="0" fillId="28" borderId="0" xfId="0" applyFill="1" applyBorder="1"/>
    <xf numFmtId="0" fontId="37" fillId="28" borderId="0" xfId="0" applyFont="1" applyFill="1" applyBorder="1"/>
    <xf numFmtId="0" fontId="0" fillId="28" borderId="0" xfId="0" applyFill="1"/>
    <xf numFmtId="0" fontId="0" fillId="28" borderId="0" xfId="0" applyFill="1" applyAlignment="1">
      <alignment horizontal="center" vertical="center"/>
    </xf>
    <xf numFmtId="0" fontId="0" fillId="28" borderId="0" xfId="0" applyFill="1" applyAlignment="1">
      <alignment horizontal="left" vertical="center"/>
    </xf>
    <xf numFmtId="0" fontId="0" fillId="28" borderId="0" xfId="0" applyFill="1" applyAlignment="1">
      <alignment horizontal="center" vertical="top"/>
    </xf>
    <xf numFmtId="0" fontId="27" fillId="28" borderId="0" xfId="0" applyFont="1" applyFill="1" applyAlignment="1">
      <alignment horizontal="right" vertical="top"/>
    </xf>
    <xf numFmtId="0" fontId="38" fillId="5" borderId="0" xfId="0" applyFont="1" applyFill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8" fillId="10" borderId="0" xfId="0" applyFont="1" applyFill="1" applyAlignment="1">
      <alignment horizontal="center"/>
    </xf>
    <xf numFmtId="0" fontId="38" fillId="8" borderId="0" xfId="0" applyFont="1" applyFill="1" applyAlignment="1">
      <alignment horizontal="center" vertical="center"/>
    </xf>
    <xf numFmtId="0" fontId="39" fillId="14" borderId="14" xfId="0" applyFont="1" applyFill="1" applyBorder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1" fillId="0" borderId="0" xfId="1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26" fillId="0" borderId="0" xfId="1"/>
    <xf numFmtId="0" fontId="0" fillId="0" borderId="0" xfId="0" applyAlignment="1">
      <alignment horizontal="left"/>
    </xf>
    <xf numFmtId="0" fontId="23" fillId="3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36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0" fillId="3" borderId="0" xfId="0" applyFill="1"/>
    <xf numFmtId="0" fontId="44" fillId="3" borderId="0" xfId="0" applyFont="1" applyFill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5" fillId="0" borderId="0" xfId="0" applyFont="1"/>
    <xf numFmtId="0" fontId="4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7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5" fillId="29" borderId="0" xfId="0" applyFont="1" applyFill="1"/>
    <xf numFmtId="0" fontId="0" fillId="29" borderId="0" xfId="0" applyFill="1"/>
    <xf numFmtId="0" fontId="48" fillId="28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ABFF"/>
      <color rgb="FFFFB7FF"/>
      <color rgb="FFFF00FF"/>
      <color rgb="FF0000FF"/>
      <color rgb="FFFF6D6D"/>
      <color rgb="FF8F80F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cap="all" baseline="0">
                <a:effectLst/>
              </a:rPr>
              <a:t>Religiosity (against a straight line x)  - original countries minus the US and Vietnam (24)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008475278038807E-2"/>
          <c:y val="0.12195835678109172"/>
          <c:w val="0.91936143784496072"/>
          <c:h val="0.8258226950668869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601632C-6122-4706-B27F-29FEBD5AA64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98F-4FBC-9081-551963443C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BE2AE1-5DE8-4815-AFE8-AF8F998FAF9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98F-4FBC-9081-551963443C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912A6C-8D21-4F57-9EB6-A176EE275EF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98F-4FBC-9081-551963443C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5787D36-CEF5-4614-B8D2-2B5820733B6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98F-4FBC-9081-551963443C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D17B13A-AC80-4953-A141-2AC803F0CB8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98F-4FBC-9081-551963443C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F69FFC9-81E8-483F-B862-AD64F663E20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98F-4FBC-9081-551963443C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9F89D0A-56CC-4E12-978B-E6DCBE43CCF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98F-4FBC-9081-551963443C5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A143ED7-8691-48F9-974F-7597854E12F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98F-4FBC-9081-551963443C5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128E353-45DA-4622-8F62-BDED676F5D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98F-4FBC-9081-551963443C5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A284DF8-4700-4D41-B084-A421C91C299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98F-4FBC-9081-551963443C5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185E394-F9C6-4A59-B2CF-731F8DFC72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98F-4FBC-9081-551963443C5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B55AE9D-9163-4E2F-BF49-F0A98DF273C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98F-4FBC-9081-551963443C5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4E6E9B2-41B1-4DB4-9ACD-7B7D8D1E748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98F-4FBC-9081-551963443C5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C95E8EB-9B9B-4F14-95EB-01BE6DE5E6E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98F-4FBC-9081-551963443C5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2045CE3-E098-42FE-AFDF-C6632C98DA5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98F-4FBC-9081-551963443C5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D8F33A7-ABD4-4651-B7F6-95AB15FF0E4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98F-4FBC-9081-551963443C5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D131C16-8DD2-46F7-ABD6-04D2A4E80C7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98F-4FBC-9081-551963443C5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DB2AB0C-2076-41A1-A516-7BA3D0DF200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98F-4FBC-9081-551963443C5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B90E275-2358-4A88-B47D-B73BC446F17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98F-4FBC-9081-551963443C5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F04AF08-C29B-4154-8F56-756FEFD6067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98F-4FBC-9081-551963443C5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19D8127-203B-44B3-80FF-270EB0B4346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98F-4FBC-9081-551963443C5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0D3BC47-C706-4862-A4B4-85DB7FBE501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F98F-4FBC-9081-551963443C5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3333D82-4B24-48C3-A24E-EB1714436A7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98F-4FBC-9081-551963443C5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DFB759A-3A0C-4C7E-BF2E-8DCD01782E4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F98F-4FBC-9081-551963443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753007211547118E-2"/>
                  <c:y val="0.506726633847190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1'!$C$65:$C$88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xVal>
          <c:yVal>
            <c:numRef>
              <c:f>'Sheet 1'!$D$65:$D$88</c:f>
              <c:numCache>
                <c:formatCode>General</c:formatCode>
                <c:ptCount val="24"/>
                <c:pt idx="0">
                  <c:v>97.5</c:v>
                </c:pt>
                <c:pt idx="1">
                  <c:v>95</c:v>
                </c:pt>
                <c:pt idx="2">
                  <c:v>94</c:v>
                </c:pt>
                <c:pt idx="3">
                  <c:v>93.5</c:v>
                </c:pt>
                <c:pt idx="4">
                  <c:v>92.5</c:v>
                </c:pt>
                <c:pt idx="5">
                  <c:v>91</c:v>
                </c:pt>
                <c:pt idx="6">
                  <c:v>91</c:v>
                </c:pt>
                <c:pt idx="7">
                  <c:v>86.5</c:v>
                </c:pt>
                <c:pt idx="8">
                  <c:v>86</c:v>
                </c:pt>
                <c:pt idx="9">
                  <c:v>84.5</c:v>
                </c:pt>
                <c:pt idx="10">
                  <c:v>84.5</c:v>
                </c:pt>
                <c:pt idx="11">
                  <c:v>75.5</c:v>
                </c:pt>
                <c:pt idx="12">
                  <c:v>73</c:v>
                </c:pt>
                <c:pt idx="13">
                  <c:v>60.5</c:v>
                </c:pt>
                <c:pt idx="14">
                  <c:v>46</c:v>
                </c:pt>
                <c:pt idx="15">
                  <c:v>40</c:v>
                </c:pt>
                <c:pt idx="16">
                  <c:v>40</c:v>
                </c:pt>
                <c:pt idx="17">
                  <c:v>36.5</c:v>
                </c:pt>
                <c:pt idx="18">
                  <c:v>34.5</c:v>
                </c:pt>
                <c:pt idx="19">
                  <c:v>30.5</c:v>
                </c:pt>
                <c:pt idx="20">
                  <c:v>29.5</c:v>
                </c:pt>
                <c:pt idx="21">
                  <c:v>29</c:v>
                </c:pt>
                <c:pt idx="22">
                  <c:v>29</c:v>
                </c:pt>
                <c:pt idx="23">
                  <c:v>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1'!$B$65:$B$88</c15:f>
                <c15:dlblRangeCache>
                  <c:ptCount val="24"/>
                  <c:pt idx="0">
                    <c:v>Thailand</c:v>
                  </c:pt>
                  <c:pt idx="1">
                    <c:v>Qatar</c:v>
                  </c:pt>
                  <c:pt idx="2">
                    <c:v>Bahrain</c:v>
                  </c:pt>
                  <c:pt idx="3">
                    <c:v>Phillipines</c:v>
                  </c:pt>
                  <c:pt idx="4">
                    <c:v>India</c:v>
                  </c:pt>
                  <c:pt idx="5">
                    <c:v>UAE</c:v>
                  </c:pt>
                  <c:pt idx="6">
                    <c:v>Kuwait</c:v>
                  </c:pt>
                  <c:pt idx="7">
                    <c:v>Malaysia</c:v>
                  </c:pt>
                  <c:pt idx="8">
                    <c:v>Egypt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Italy</c:v>
                  </c:pt>
                  <c:pt idx="13">
                    <c:v>Taiwan</c:v>
                  </c:pt>
                  <c:pt idx="14">
                    <c:v>Spain</c:v>
                  </c:pt>
                  <c:pt idx="15">
                    <c:v>France</c:v>
                  </c:pt>
                  <c:pt idx="16">
                    <c:v>Germany</c:v>
                  </c:pt>
                  <c:pt idx="17">
                    <c:v>Finland</c:v>
                  </c:pt>
                  <c:pt idx="18">
                    <c:v>Australia</c:v>
                  </c:pt>
                  <c:pt idx="19">
                    <c:v>Hong Kong</c:v>
                  </c:pt>
                  <c:pt idx="20">
                    <c:v>Norway</c:v>
                  </c:pt>
                  <c:pt idx="21">
                    <c:v>Great Britain</c:v>
                  </c:pt>
                  <c:pt idx="22">
                    <c:v>Denmark</c:v>
                  </c:pt>
                  <c:pt idx="23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98F-4FBC-9081-551963443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046368"/>
        <c:axId val="521046696"/>
      </c:scatterChart>
      <c:valAx>
        <c:axId val="521046368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46696"/>
        <c:crosses val="autoZero"/>
        <c:crossBetween val="midCat"/>
      </c:valAx>
      <c:valAx>
        <c:axId val="52104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4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cap="all" baseline="0">
                <a:effectLst/>
              </a:rPr>
              <a:t>Scaled </a:t>
            </a:r>
            <a:r>
              <a:rPr lang="en-US" sz="1400" b="1" i="0" cap="all" baseline="0">
                <a:effectLst/>
              </a:rPr>
              <a:t>I</a:t>
            </a:r>
            <a:r>
              <a:rPr lang="en-US" sz="1400" b="0" i="0" cap="all" baseline="0">
                <a:effectLst/>
              </a:rPr>
              <a:t>HDI </a:t>
            </a:r>
            <a:r>
              <a:rPr lang="en-US" sz="1400" b="0" i="0" baseline="0">
                <a:effectLst/>
              </a:rPr>
              <a:t>Y, versus (UN POLL VOTE SHARE for ACTION ON CLIMATE CHANGE)/6, X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IHDI versus CA Vote Share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FB0581B-EE1D-41FE-9803-0D2E7F3BA11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0F4-434E-B1EF-C92FF45A98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DB6EE09-6041-4A5C-A539-D670DAC9ADD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0F4-434E-B1EF-C92FF45A98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F4-434E-B1EF-C92FF45A98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6AAA449-4937-407F-BA3F-009F15E6B82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0F4-434E-B1EF-C92FF45A98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F4-434E-B1EF-C92FF45A98C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F8C6272-CB10-4F9A-9A35-97D53998C40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0F4-434E-B1EF-C92FF45A98C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F4-434E-B1EF-C92FF45A98C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BD7925F-C135-4C93-B867-200754BDA11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0F4-434E-B1EF-C92FF45A98C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6869216-1E0E-407D-AEC3-F48912B1F84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0F4-434E-B1EF-C92FF45A98C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BB7809C-FDEB-4327-B376-2DC7B91DEC1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60F4-434E-B1EF-C92FF45A98C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F4-434E-B1EF-C92FF45A98C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69B9C3D-6006-4068-A65E-907B2B64E91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60F4-434E-B1EF-C92FF45A98C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3A2DCB9-0193-4C48-960E-B5FCD067FC9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0F4-434E-B1EF-C92FF45A98C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93E3FBA-3140-4BCA-9F08-4A31E2C0B98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0F4-434E-B1EF-C92FF45A98C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8414292-EF11-44E0-94FC-7AB0CA9499C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0F4-434E-B1EF-C92FF45A98C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AC6EB68-9083-4E3B-B601-AD51EE25B3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0F4-434E-B1EF-C92FF45A98C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BA0016D-BD17-4036-AB1C-D8F8DC6D978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0F4-434E-B1EF-C92FF45A98C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ED9970C-EC5F-46A3-B1D6-0926DF0DEFA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0F4-434E-B1EF-C92FF45A98C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EC678F6-9D0D-4D92-A2A1-4553510FD89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0F4-434E-B1EF-C92FF45A98C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EACD43F-52F5-410D-B48C-7710461386F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0F4-434E-B1EF-C92FF45A98C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3A7B462-A21A-42C1-A1E1-4BFDF134F9B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0F4-434E-B1EF-C92FF45A98C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75588FE-602C-4DF6-943D-D9BAAB419CE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0F4-434E-B1EF-C92FF45A98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4.2630283686699522E-2"/>
                  <c:y val="0.670101167945266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1'!$E$211:$E$232</c:f>
              <c:numCache>
                <c:formatCode>General</c:formatCode>
                <c:ptCount val="22"/>
                <c:pt idx="0">
                  <c:v>3.7</c:v>
                </c:pt>
                <c:pt idx="1">
                  <c:v>3.6</c:v>
                </c:pt>
                <c:pt idx="2">
                  <c:v>4.5</c:v>
                </c:pt>
                <c:pt idx="3">
                  <c:v>1.9</c:v>
                </c:pt>
                <c:pt idx="4">
                  <c:v>3.6</c:v>
                </c:pt>
                <c:pt idx="5">
                  <c:v>3.9</c:v>
                </c:pt>
                <c:pt idx="6">
                  <c:v>2.4</c:v>
                </c:pt>
                <c:pt idx="7">
                  <c:v>4.4000000000000004</c:v>
                </c:pt>
                <c:pt idx="8">
                  <c:v>3</c:v>
                </c:pt>
                <c:pt idx="9">
                  <c:v>3.1</c:v>
                </c:pt>
                <c:pt idx="10">
                  <c:v>3.3</c:v>
                </c:pt>
                <c:pt idx="11">
                  <c:v>6.8</c:v>
                </c:pt>
                <c:pt idx="12">
                  <c:v>6.1</c:v>
                </c:pt>
                <c:pt idx="13">
                  <c:v>7.1</c:v>
                </c:pt>
                <c:pt idx="14">
                  <c:v>4.5999999999999996</c:v>
                </c:pt>
                <c:pt idx="15">
                  <c:v>8.1</c:v>
                </c:pt>
                <c:pt idx="16">
                  <c:v>6.8</c:v>
                </c:pt>
                <c:pt idx="17">
                  <c:v>8.1999999999999993</c:v>
                </c:pt>
                <c:pt idx="18">
                  <c:v>6.9</c:v>
                </c:pt>
                <c:pt idx="19">
                  <c:v>8.6999999999999993</c:v>
                </c:pt>
                <c:pt idx="20">
                  <c:v>9.5</c:v>
                </c:pt>
                <c:pt idx="21">
                  <c:v>9.1</c:v>
                </c:pt>
              </c:numCache>
            </c:numRef>
          </c:xVal>
          <c:yVal>
            <c:numRef>
              <c:f>'Sheet 1'!$C$211:$C$232</c:f>
              <c:numCache>
                <c:formatCode>General</c:formatCode>
                <c:ptCount val="22"/>
                <c:pt idx="0">
                  <c:v>10.7</c:v>
                </c:pt>
                <c:pt idx="1">
                  <c:v>0.20000000000000018</c:v>
                </c:pt>
                <c:pt idx="3">
                  <c:v>1.7000000000000015</c:v>
                </c:pt>
                <c:pt idx="5">
                  <c:v>16.000000000000004</c:v>
                </c:pt>
                <c:pt idx="7">
                  <c:v>23.099999999999998</c:v>
                </c:pt>
                <c:pt idx="8">
                  <c:v>7.7000000000000064</c:v>
                </c:pt>
                <c:pt idx="9">
                  <c:v>10.899999999999999</c:v>
                </c:pt>
                <c:pt idx="11">
                  <c:v>33.500000000000007</c:v>
                </c:pt>
                <c:pt idx="12">
                  <c:v>29.000000000000004</c:v>
                </c:pt>
                <c:pt idx="13">
                  <c:v>30.100000000000005</c:v>
                </c:pt>
                <c:pt idx="14">
                  <c:v>38.700000000000003</c:v>
                </c:pt>
                <c:pt idx="15">
                  <c:v>33.400000000000006</c:v>
                </c:pt>
                <c:pt idx="16">
                  <c:v>37</c:v>
                </c:pt>
                <c:pt idx="17">
                  <c:v>38.6</c:v>
                </c:pt>
                <c:pt idx="18">
                  <c:v>40.1</c:v>
                </c:pt>
                <c:pt idx="19">
                  <c:v>41.400000000000006</c:v>
                </c:pt>
                <c:pt idx="20">
                  <c:v>39.900000000000006</c:v>
                </c:pt>
                <c:pt idx="21">
                  <c:v>39.800000000000004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1'!$B$211:$B$232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Morocco</c:v>
                  </c:pt>
                  <c:pt idx="7">
                    <c:v>Iran</c:v>
                  </c:pt>
                  <c:pt idx="8">
                    <c:v>Iraq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19">
                    <c:v>Norway</c:v>
                  </c:pt>
                  <c:pt idx="20">
                    <c:v>Sweden</c:v>
                  </c:pt>
                  <c:pt idx="21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3D5-46D7-9D3B-F9A646A67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681448"/>
        <c:axId val="538684072"/>
      </c:scatterChart>
      <c:valAx>
        <c:axId val="538681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684072"/>
        <c:crosses val="autoZero"/>
        <c:crossBetween val="midCat"/>
      </c:valAx>
      <c:valAx>
        <c:axId val="53868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681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RELIGIOSITY X , versus (UN POLL VOTE SHARE for ACTION ON CLIMATE CHANGE)/6, Y.</a:t>
            </a:r>
          </a:p>
          <a:p>
            <a:pPr>
              <a:defRPr/>
            </a:pPr>
            <a:r>
              <a:rPr lang="en-GB" sz="1400" b="1" i="0" u="none" strike="noStrike" baseline="0">
                <a:effectLst/>
              </a:rPr>
              <a:t>For 24 nations not in Climate Survey.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'Sheet 1'!$D$240</c:f>
              <c:strCache>
                <c:ptCount val="1"/>
                <c:pt idx="0">
                  <c:v>% religiosity (Average) - residuals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8861B9F-9C21-4E77-9F5F-4712BBED721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9E9-4BD2-81D2-FECDCA55A2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394BF8B-AFDC-459C-B072-2A6E8B93E9C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9E9-4BD2-81D2-FECDCA55A2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473FFDD-4719-4940-88D8-6EA033057FC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9E9-4BD2-81D2-FECDCA55A2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8C639D0-039A-4D48-AF34-84F82B03CAA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9E9-4BD2-81D2-FECDCA55A2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17ECDB9-6127-4A48-926E-476557F8344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9E9-4BD2-81D2-FECDCA55A2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FC34FF6-A305-40B7-B58F-3A17784DA8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9E9-4BD2-81D2-FECDCA55A2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F2FF05B-A59D-4B26-A21A-22DE859B6B0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9E9-4BD2-81D2-FECDCA55A25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9F048C2-BE6E-4077-912A-3D134EE62C3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9E9-4BD2-81D2-FECDCA55A25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18E5C67-718F-4CF6-B561-41198E0568B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9E9-4BD2-81D2-FECDCA55A25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5096AA9-8806-43D6-92F1-8A23A49F10E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9E9-4BD2-81D2-FECDCA55A25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4AFA5B4-66B5-42E9-9261-BEFDC6C62C8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9E9-4BD2-81D2-FECDCA55A25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636B31A-FA9B-44D4-B58C-21BBBEFA9CC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9E9-4BD2-81D2-FECDCA55A25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D0E81F9-C90B-4599-9C1D-3BD61D36EF1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9E9-4BD2-81D2-FECDCA55A25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7B5E847-069F-4AAC-9347-9A0E1CF3CD4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9E9-4BD2-81D2-FECDCA55A25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BE02B3F-9B9C-4DDF-9492-215FDF8DA3A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9E9-4BD2-81D2-FECDCA55A25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4AFCFAA-4CE9-4977-BCD7-66F6A2737A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9E9-4BD2-81D2-FECDCA55A25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DEA97DC-766E-4013-93D6-9434E2575A7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9E9-4BD2-81D2-FECDCA55A25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592987F-434B-40C7-8762-F94738AAFFA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9E9-4BD2-81D2-FECDCA55A25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BECBA3D-7CF2-49CD-9D04-8D3182FC127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B9E9-4BD2-81D2-FECDCA55A25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F02323C-86A6-43DE-A5D0-7A8CF7CD6F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9E9-4BD2-81D2-FECDCA55A25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CEA156B-9A34-4DC0-9D91-5FB102D56C5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9E9-4BD2-81D2-FECDCA55A25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D9EFF04-2A7B-45A7-9855-CE73546D8D4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B9E9-4BD2-81D2-FECDCA55A25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6305A16-2299-4405-80C5-B204543591D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9E9-4BD2-81D2-FECDCA55A25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9F05AED-A579-48B2-BB9A-6028E686AD0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B9E9-4BD2-81D2-FECDCA55A2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2782706792620532"/>
                  <c:y val="0.1624281813258191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1'!$D$241:$D$264</c:f>
              <c:numCache>
                <c:formatCode>General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95.412999999999997</c:v>
                </c:pt>
                <c:pt idx="3">
                  <c:v>92.440200000000004</c:v>
                </c:pt>
                <c:pt idx="4">
                  <c:v>89.467399999999998</c:v>
                </c:pt>
                <c:pt idx="5">
                  <c:v>86.494600000000005</c:v>
                </c:pt>
                <c:pt idx="6">
                  <c:v>83.521799999999999</c:v>
                </c:pt>
                <c:pt idx="7">
                  <c:v>80.548999999999992</c:v>
                </c:pt>
                <c:pt idx="8">
                  <c:v>77.5762</c:v>
                </c:pt>
                <c:pt idx="9">
                  <c:v>53.793800000000005</c:v>
                </c:pt>
                <c:pt idx="10">
                  <c:v>71.630600000000001</c:v>
                </c:pt>
                <c:pt idx="11">
                  <c:v>65.685000000000002</c:v>
                </c:pt>
                <c:pt idx="12">
                  <c:v>62.712199999999996</c:v>
                </c:pt>
                <c:pt idx="13">
                  <c:v>59.739400000000003</c:v>
                </c:pt>
                <c:pt idx="14">
                  <c:v>56.766599999999997</c:v>
                </c:pt>
                <c:pt idx="15">
                  <c:v>47.848199999999999</c:v>
                </c:pt>
                <c:pt idx="16">
                  <c:v>44.875399999999999</c:v>
                </c:pt>
                <c:pt idx="17">
                  <c:v>41.9026</c:v>
                </c:pt>
                <c:pt idx="18">
                  <c:v>53.293800000000005</c:v>
                </c:pt>
                <c:pt idx="19">
                  <c:v>35.957000000000001</c:v>
                </c:pt>
                <c:pt idx="20">
                  <c:v>32.984200000000001</c:v>
                </c:pt>
                <c:pt idx="21">
                  <c:v>30.011400000000002</c:v>
                </c:pt>
                <c:pt idx="22">
                  <c:v>27.038599999999999</c:v>
                </c:pt>
                <c:pt idx="23">
                  <c:v>24.5</c:v>
                </c:pt>
              </c:numCache>
            </c:numRef>
          </c:xVal>
          <c:yVal>
            <c:numRef>
              <c:f>'Sheet 1'!$C$241:$C$264</c:f>
              <c:numCache>
                <c:formatCode>General</c:formatCode>
                <c:ptCount val="24"/>
                <c:pt idx="0">
                  <c:v>2.6</c:v>
                </c:pt>
                <c:pt idx="1">
                  <c:v>1.9</c:v>
                </c:pt>
                <c:pt idx="2">
                  <c:v>3.7</c:v>
                </c:pt>
                <c:pt idx="3">
                  <c:v>0.16</c:v>
                </c:pt>
                <c:pt idx="4">
                  <c:v>3</c:v>
                </c:pt>
                <c:pt idx="5">
                  <c:v>4.3</c:v>
                </c:pt>
                <c:pt idx="6">
                  <c:v>4.9000000000000004</c:v>
                </c:pt>
                <c:pt idx="7">
                  <c:v>3</c:v>
                </c:pt>
                <c:pt idx="8">
                  <c:v>5.2</c:v>
                </c:pt>
                <c:pt idx="9">
                  <c:v>5.9</c:v>
                </c:pt>
                <c:pt idx="10">
                  <c:v>4.4000000000000004</c:v>
                </c:pt>
                <c:pt idx="11">
                  <c:v>2.6</c:v>
                </c:pt>
                <c:pt idx="12">
                  <c:v>3.7</c:v>
                </c:pt>
                <c:pt idx="13">
                  <c:v>2.6</c:v>
                </c:pt>
                <c:pt idx="14">
                  <c:v>7</c:v>
                </c:pt>
                <c:pt idx="15">
                  <c:v>4.5</c:v>
                </c:pt>
                <c:pt idx="16">
                  <c:v>4.2</c:v>
                </c:pt>
                <c:pt idx="17">
                  <c:v>7.3</c:v>
                </c:pt>
                <c:pt idx="18">
                  <c:v>5.6</c:v>
                </c:pt>
                <c:pt idx="19">
                  <c:v>8.5</c:v>
                </c:pt>
                <c:pt idx="20">
                  <c:v>8.1</c:v>
                </c:pt>
                <c:pt idx="21">
                  <c:v>4.7</c:v>
                </c:pt>
                <c:pt idx="22">
                  <c:v>5.0999999999999996</c:v>
                </c:pt>
                <c:pt idx="23">
                  <c:v>7.6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1'!$B$241:$B$264</c15:f>
                <c15:dlblRangeCache>
                  <c:ptCount val="24"/>
                  <c:pt idx="0">
                    <c:v>Nigeria</c:v>
                  </c:pt>
                  <c:pt idx="1">
                    <c:v>Ghana</c:v>
                  </c:pt>
                  <c:pt idx="2">
                    <c:v>Afghanistan</c:v>
                  </c:pt>
                  <c:pt idx="3">
                    <c:v>Pakistan</c:v>
                  </c:pt>
                  <c:pt idx="4">
                    <c:v>DR Congo</c:v>
                  </c:pt>
                  <c:pt idx="5">
                    <c:v>Venezuela</c:v>
                  </c:pt>
                  <c:pt idx="6">
                    <c:v>Romania</c:v>
                  </c:pt>
                  <c:pt idx="7">
                    <c:v>Brazil</c:v>
                  </c:pt>
                  <c:pt idx="8">
                    <c:v>Turkey</c:v>
                  </c:pt>
                  <c:pt idx="9">
                    <c:v>Bulgaria</c:v>
                  </c:pt>
                  <c:pt idx="10">
                    <c:v>Iran</c:v>
                  </c:pt>
                  <c:pt idx="11">
                    <c:v>Kosovo</c:v>
                  </c:pt>
                  <c:pt idx="12">
                    <c:v>Serbia</c:v>
                  </c:pt>
                  <c:pt idx="13">
                    <c:v>Ukraine</c:v>
                  </c:pt>
                  <c:pt idx="14">
                    <c:v>Ireland</c:v>
                  </c:pt>
                  <c:pt idx="15">
                    <c:v>Latvia</c:v>
                  </c:pt>
                  <c:pt idx="16">
                    <c:v>Azerbaijan</c:v>
                  </c:pt>
                  <c:pt idx="17">
                    <c:v>Canada</c:v>
                  </c:pt>
                  <c:pt idx="18">
                    <c:v>Slovenia</c:v>
                  </c:pt>
                  <c:pt idx="19">
                    <c:v>Belgium</c:v>
                  </c:pt>
                  <c:pt idx="20">
                    <c:v>Netherlands</c:v>
                  </c:pt>
                  <c:pt idx="21">
                    <c:v>Japan</c:v>
                  </c:pt>
                  <c:pt idx="22">
                    <c:v>Estonia</c:v>
                  </c:pt>
                  <c:pt idx="23">
                    <c:v>Czech republic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9E9-4BD2-81D2-FECDCA55A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437272"/>
        <c:axId val="338440552"/>
      </c:scatterChart>
      <c:valAx>
        <c:axId val="33843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440552"/>
        <c:crosses val="autoZero"/>
        <c:crossBetween val="midCat"/>
      </c:valAx>
      <c:valAx>
        <c:axId val="33844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437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RELIGIOSITY X , versus (</a:t>
            </a:r>
            <a:r>
              <a:rPr lang="en-GB" sz="1800" b="1" i="0" u="none" strike="noStrike" baseline="0">
                <a:effectLst/>
              </a:rPr>
              <a:t>UN POLL VOTE SHARE for ACTION ON CLIMATE CHANGE)/6</a:t>
            </a:r>
            <a:r>
              <a:rPr lang="en-GB" sz="1800" b="1" i="0" baseline="0">
                <a:effectLst/>
              </a:rPr>
              <a:t>, Y. For 48 nations (combined from C2 orange, F5, and more).</a:t>
            </a:r>
            <a:endParaRPr lang="en-GB">
              <a:effectLst/>
            </a:endParaRP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9.8007425742574275E-2"/>
          <c:y val="2.2266398801972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6E-4AEF-9405-A7697013BD54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66E-4AEF-9405-A7697013BD54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6E-4AEF-9405-A7697013BD54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6E-4AEF-9405-A7697013BD54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rgbClr val="00B050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66E-4AEF-9405-A7697013BD54}"/>
              </c:ext>
            </c:extLst>
          </c:dPt>
          <c:dPt>
            <c:idx val="5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6E-4AEF-9405-A7697013BD54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rgbClr val="00B050"/>
                </a:solidFill>
                <a:ln w="2857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6E-4AEF-9405-A7697013BD54}"/>
              </c:ext>
            </c:extLst>
          </c:dPt>
          <c:dPt>
            <c:idx val="7"/>
            <c:marker>
              <c:symbol val="circle"/>
              <c:size val="7"/>
              <c:spPr>
                <a:solidFill>
                  <a:schemeClr val="accent6">
                    <a:lumMod val="75000"/>
                  </a:schemeClr>
                </a:solidFill>
                <a:ln w="1587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66E-4AEF-9405-A7697013BD54}"/>
              </c:ext>
            </c:extLst>
          </c:dPt>
          <c:dPt>
            <c:idx val="8"/>
            <c:marker>
              <c:symbol val="circle"/>
              <c:size val="8"/>
              <c:spPr>
                <a:solidFill>
                  <a:srgbClr val="00B05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66E-4AEF-9405-A7697013BD54}"/>
              </c:ext>
            </c:extLst>
          </c:dPt>
          <c:dPt>
            <c:idx val="9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6E-4AEF-9405-A7697013BD54}"/>
              </c:ext>
            </c:extLst>
          </c:dPt>
          <c:dPt>
            <c:idx val="10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6E-4AEF-9405-A7697013BD54}"/>
              </c:ext>
            </c:extLst>
          </c:dPt>
          <c:dPt>
            <c:idx val="11"/>
            <c:marker>
              <c:symbol val="circle"/>
              <c:size val="7"/>
              <c:spPr>
                <a:solidFill>
                  <a:schemeClr val="accent2"/>
                </a:solidFill>
                <a:ln w="22225">
                  <a:gradFill>
                    <a:gsLst>
                      <a:gs pos="0">
                        <a:schemeClr val="accent5"/>
                      </a:gs>
                      <a:gs pos="100000">
                        <a:srgbClr val="00B050"/>
                      </a:gs>
                      <a:gs pos="100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6E-4AEF-9405-A7697013BD54}"/>
              </c:ext>
            </c:extLst>
          </c:dPt>
          <c:dPt>
            <c:idx val="12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6E-4AEF-9405-A7697013BD54}"/>
              </c:ext>
            </c:extLst>
          </c:dPt>
          <c:dPt>
            <c:idx val="13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6E-4AEF-9405-A7697013BD54}"/>
              </c:ext>
            </c:extLst>
          </c:dPt>
          <c:dPt>
            <c:idx val="14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6E-4AEF-9405-A7697013BD54}"/>
              </c:ext>
            </c:extLst>
          </c:dPt>
          <c:dPt>
            <c:idx val="15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6E-4AEF-9405-A7697013BD54}"/>
              </c:ext>
            </c:extLst>
          </c:dPt>
          <c:dPt>
            <c:idx val="17"/>
            <c:marker>
              <c:symbol val="circle"/>
              <c:size val="7"/>
              <c:spPr>
                <a:solidFill>
                  <a:schemeClr val="accent1"/>
                </a:solidFill>
                <a:ln w="222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66E-4AEF-9405-A7697013BD54}"/>
              </c:ext>
            </c:extLst>
          </c:dPt>
          <c:dPt>
            <c:idx val="22"/>
            <c:marker>
              <c:symbol val="circle"/>
              <c:size val="7"/>
              <c:spPr>
                <a:solidFill>
                  <a:srgbClr val="00B050"/>
                </a:solidFill>
                <a:ln w="285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C66E-4AEF-9405-A7697013BD54}"/>
              </c:ext>
            </c:extLst>
          </c:dPt>
          <c:dPt>
            <c:idx val="24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66E-4AEF-9405-A7697013BD54}"/>
              </c:ext>
            </c:extLst>
          </c:dPt>
          <c:dPt>
            <c:idx val="25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C66E-4AEF-9405-A7697013BD54}"/>
              </c:ext>
            </c:extLst>
          </c:dPt>
          <c:dPt>
            <c:idx val="26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C66E-4AEF-9405-A7697013BD54}"/>
              </c:ext>
            </c:extLst>
          </c:dPt>
          <c:dPt>
            <c:idx val="27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C66E-4AEF-9405-A7697013BD54}"/>
              </c:ext>
            </c:extLst>
          </c:dPt>
          <c:dPt>
            <c:idx val="28"/>
            <c:marker>
              <c:symbol val="circle"/>
              <c:size val="8"/>
              <c:spPr>
                <a:solidFill>
                  <a:srgbClr val="8F80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C66E-4AEF-9405-A7697013BD54}"/>
              </c:ext>
            </c:extLst>
          </c:dPt>
          <c:dPt>
            <c:idx val="29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66E-4AEF-9405-A7697013BD54}"/>
              </c:ext>
            </c:extLst>
          </c:dPt>
          <c:dPt>
            <c:idx val="30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66E-4AEF-9405-A7697013BD54}"/>
              </c:ext>
            </c:extLst>
          </c:dPt>
          <c:dPt>
            <c:idx val="31"/>
            <c:marker>
              <c:symbol val="circle"/>
              <c:size val="8"/>
              <c:spPr>
                <a:solidFill>
                  <a:srgbClr val="8F80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66E-4AEF-9405-A7697013BD54}"/>
              </c:ext>
            </c:extLst>
          </c:dPt>
          <c:dPt>
            <c:idx val="32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66E-4AEF-9405-A7697013BD54}"/>
              </c:ext>
            </c:extLst>
          </c:dPt>
          <c:dPt>
            <c:idx val="33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66E-4AEF-9405-A7697013BD54}"/>
              </c:ext>
            </c:extLst>
          </c:dPt>
          <c:dPt>
            <c:idx val="34"/>
            <c:marker>
              <c:symbol val="circle"/>
              <c:size val="8"/>
              <c:spPr>
                <a:solidFill>
                  <a:srgbClr val="8F80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6E-4AEF-9405-A7697013BD54}"/>
              </c:ext>
            </c:extLst>
          </c:dPt>
          <c:dPt>
            <c:idx val="35"/>
            <c:marker>
              <c:symbol val="circle"/>
              <c:size val="8"/>
              <c:spPr>
                <a:solidFill>
                  <a:srgbClr val="8F80FC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66E-4AEF-9405-A7697013BD54}"/>
              </c:ext>
            </c:extLst>
          </c:dPt>
          <c:dPt>
            <c:idx val="36"/>
            <c:marker>
              <c:symbol val="circle"/>
              <c:size val="7"/>
              <c:spPr>
                <a:solidFill>
                  <a:srgbClr val="00B0F0"/>
                </a:solidFill>
                <a:ln w="1587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66E-4AEF-9405-A7697013BD54}"/>
              </c:ext>
            </c:extLst>
          </c:dPt>
          <c:dPt>
            <c:idx val="37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solidFill>
                    <a:srgbClr val="8F80F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66E-4AEF-9405-A7697013BD54}"/>
              </c:ext>
            </c:extLst>
          </c:dPt>
          <c:dPt>
            <c:idx val="38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66E-4AEF-9405-A7697013BD54}"/>
              </c:ext>
            </c:extLst>
          </c:dPt>
          <c:dPt>
            <c:idx val="39"/>
            <c:marker>
              <c:symbol val="circle"/>
              <c:size val="7"/>
              <c:spPr>
                <a:solidFill>
                  <a:srgbClr val="00B0F0"/>
                </a:solidFill>
                <a:ln w="127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66E-4AEF-9405-A7697013BD54}"/>
              </c:ext>
            </c:extLst>
          </c:dPt>
          <c:dPt>
            <c:idx val="40"/>
            <c:marker>
              <c:symbol val="circle"/>
              <c:size val="8"/>
              <c:spPr>
                <a:solidFill>
                  <a:srgbClr val="00B0F0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C66E-4AEF-9405-A7697013BD54}"/>
              </c:ext>
            </c:extLst>
          </c:dPt>
          <c:dPt>
            <c:idx val="41"/>
            <c:marker>
              <c:symbol val="circle"/>
              <c:size val="8"/>
              <c:spPr>
                <a:solidFill>
                  <a:srgbClr val="00B0F0"/>
                </a:solidFill>
                <a:ln w="190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C66E-4AEF-9405-A7697013BD54}"/>
              </c:ext>
            </c:extLst>
          </c:dPt>
          <c:dPt>
            <c:idx val="42"/>
            <c:marker>
              <c:symbol val="circle"/>
              <c:size val="7"/>
              <c:spPr>
                <a:solidFill>
                  <a:srgbClr val="00B0F0"/>
                </a:solidFill>
                <a:ln w="285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C66E-4AEF-9405-A7697013BD54}"/>
              </c:ext>
            </c:extLst>
          </c:dPt>
          <c:dPt>
            <c:idx val="43"/>
            <c:marker>
              <c:symbol val="circle"/>
              <c:size val="8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C66E-4AEF-9405-A7697013BD54}"/>
              </c:ext>
            </c:extLst>
          </c:dPt>
          <c:dPt>
            <c:idx val="44"/>
            <c:marker>
              <c:symbol val="circle"/>
              <c:size val="7"/>
              <c:spPr>
                <a:solidFill>
                  <a:srgbClr val="8F80FC"/>
                </a:solidFill>
                <a:ln w="317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C66E-4AEF-9405-A7697013BD54}"/>
              </c:ext>
            </c:extLst>
          </c:dPt>
          <c:dPt>
            <c:idx val="45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C66E-4AEF-9405-A7697013BD54}"/>
              </c:ext>
            </c:extLst>
          </c:dPt>
          <c:dPt>
            <c:idx val="46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D549-4169-A696-CA34FDCA4AF3}"/>
              </c:ext>
            </c:extLst>
          </c:dPt>
          <c:dPt>
            <c:idx val="47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D549-4169-A696-CA34FDCA4AF3}"/>
              </c:ext>
            </c:extLst>
          </c:dPt>
          <c:dLbls>
            <c:dLbl>
              <c:idx val="0"/>
              <c:layout>
                <c:manualLayout>
                  <c:x val="-3.0423910501286441E-2"/>
                  <c:y val="1.90735875676852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C0703E7-DF60-4ADC-8F7A-C1AA69E03C9A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66E-4AEF-9405-A7697013BD54}"/>
                </c:ext>
              </c:extLst>
            </c:dLbl>
            <c:dLbl>
              <c:idx val="1"/>
              <c:layout>
                <c:manualLayout>
                  <c:x val="-2.2342227332969516E-2"/>
                  <c:y val="-1.90735875676853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D65793-B90B-4421-94F2-762416E6D4B4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66E-4AEF-9405-A7697013BD54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D66F06-3BAB-4FAA-9F12-A8148EDD6408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66E-4AEF-9405-A7697013BD54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51B4AD6-BF9B-4377-80A6-822F58640F37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66E-4AEF-9405-A7697013BD54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3192B8A-DD24-4A3D-AD25-5DFE38D59369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66E-4AEF-9405-A7697013BD54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FD6AB0F-EB97-40F2-A009-BC72CA07F92E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66E-4AEF-9405-A7697013BD54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38B38BC-C825-4F12-BD9F-64CEC8894541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66E-4AEF-9405-A7697013BD54}"/>
                </c:ext>
              </c:extLst>
            </c:dLbl>
            <c:dLbl>
              <c:idx val="7"/>
              <c:layout>
                <c:manualLayout>
                  <c:x val="-8.6633663366338445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E83063-098F-4083-BAD6-9D3D4350FB41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66E-4AEF-9405-A7697013BD54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8A641B-CDA9-4DA8-B5E1-7090ACF3BE5F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66E-4AEF-9405-A7697013BD54}"/>
                </c:ext>
              </c:extLst>
            </c:dLbl>
            <c:dLbl>
              <c:idx val="9"/>
              <c:layout>
                <c:manualLayout>
                  <c:x val="-6.5074257425742577E-2"/>
                  <c:y val="1.5904570572836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CC8F72F-4554-4959-89B6-0CB251313571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66E-4AEF-9405-A7697013BD54}"/>
                </c:ext>
              </c:extLst>
            </c:dLbl>
            <c:dLbl>
              <c:idx val="10"/>
              <c:layout>
                <c:manualLayout>
                  <c:x val="-5.0792079207920789E-2"/>
                  <c:y val="-2.22545016822528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37975C-ACBF-42B1-A3D6-A45BD41E0500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66E-4AEF-9405-A7697013BD54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FC70A11-D803-47EF-9612-2C4B7305A716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66E-4AEF-9405-A7697013BD54}"/>
                </c:ext>
              </c:extLst>
            </c:dLbl>
            <c:dLbl>
              <c:idx val="1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F8674A7-5EC0-4CA5-85E1-52C8055D06FE}" type="CELLRANGE">
                      <a:rPr lang="en-GB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66E-4AEF-9405-A7697013BD54}"/>
                </c:ext>
              </c:extLst>
            </c:dLbl>
            <c:dLbl>
              <c:idx val="1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9812DC-4165-4CF5-AEEC-C58170223797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66E-4AEF-9405-A7697013BD54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C893AF-C854-4F35-A5B9-764EC64C54A6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66E-4AEF-9405-A7697013BD54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B7C354-ACD9-4FE7-8CE9-7601A9A4F1AF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66E-4AEF-9405-A7697013BD54}"/>
                </c:ext>
              </c:extLst>
            </c:dLbl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B99364-5299-44C7-9C66-14236BC07A77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66E-4AEF-9405-A7697013BD54}"/>
                </c:ext>
              </c:extLst>
            </c:dLbl>
            <c:dLbl>
              <c:idx val="17"/>
              <c:layout>
                <c:manualLayout>
                  <c:x val="-7.4257425742574254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D5519D-1E41-49CE-ACC9-5EA23815C73F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66E-4AEF-9405-A7697013BD54}"/>
                </c:ext>
              </c:extLst>
            </c:dLbl>
            <c:dLbl>
              <c:idx val="1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999E490-5595-4A53-B736-878F13522FBD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66E-4AEF-9405-A7697013BD54}"/>
                </c:ext>
              </c:extLst>
            </c:dLbl>
            <c:dLbl>
              <c:idx val="1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7793024-C222-467F-9DF3-C2654B056336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C66E-4AEF-9405-A7697013BD54}"/>
                </c:ext>
              </c:extLst>
            </c:dLbl>
            <c:dLbl>
              <c:idx val="2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0F97C39-8832-4428-A03C-9BD9AC64558C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66E-4AEF-9405-A7697013BD54}"/>
                </c:ext>
              </c:extLst>
            </c:dLbl>
            <c:dLbl>
              <c:idx val="2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C9745CA-82CA-4D10-960A-F8322C4F18D3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C66E-4AEF-9405-A7697013BD54}"/>
                </c:ext>
              </c:extLst>
            </c:dLbl>
            <c:dLbl>
              <c:idx val="2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471E2B8-0F49-40D9-AA34-8469EAAB6BB3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C66E-4AEF-9405-A7697013BD54}"/>
                </c:ext>
              </c:extLst>
            </c:dLbl>
            <c:dLbl>
              <c:idx val="2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783C9F-B9D1-4B7A-BAAA-BAE78647CA8E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C66E-4AEF-9405-A7697013BD54}"/>
                </c:ext>
              </c:extLst>
            </c:dLbl>
            <c:dLbl>
              <c:idx val="24"/>
              <c:layout>
                <c:manualLayout>
                  <c:x val="-3.7128712871288038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BDB992A-2290-434E-A176-1073038E4016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66E-4AEF-9405-A7697013BD54}"/>
                </c:ext>
              </c:extLst>
            </c:dLbl>
            <c:dLbl>
              <c:idx val="2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1E4F333-B81E-488D-A0A4-F7A9ABFC79F0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C66E-4AEF-9405-A7697013BD54}"/>
                </c:ext>
              </c:extLst>
            </c:dLbl>
            <c:dLbl>
              <c:idx val="2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EC5806-A184-4B8E-AD8A-0D408FD3CB9C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C66E-4AEF-9405-A7697013BD54}"/>
                </c:ext>
              </c:extLst>
            </c:dLbl>
            <c:dLbl>
              <c:idx val="2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F6B88E4-635D-42D5-93BD-9A8F1411DA39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C66E-4AEF-9405-A7697013BD54}"/>
                </c:ext>
              </c:extLst>
            </c:dLbl>
            <c:dLbl>
              <c:idx val="2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B7C32A-1276-4EE7-921E-E35DB04FA274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C66E-4AEF-9405-A7697013BD54}"/>
                </c:ext>
              </c:extLst>
            </c:dLbl>
            <c:dLbl>
              <c:idx val="2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5D58E4-030C-44D9-82A4-BF9E251F4736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C66E-4AEF-9405-A7697013BD54}"/>
                </c:ext>
              </c:extLst>
            </c:dLbl>
            <c:dLbl>
              <c:idx val="3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024B64-81A0-4C32-B3EE-B84C66A14DE6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C66E-4AEF-9405-A7697013BD54}"/>
                </c:ext>
              </c:extLst>
            </c:dLbl>
            <c:dLbl>
              <c:idx val="3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333111-391F-4101-95AB-BD9A1A9A55DE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66E-4AEF-9405-A7697013BD54}"/>
                </c:ext>
              </c:extLst>
            </c:dLbl>
            <c:dLbl>
              <c:idx val="3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AA6B94A-E35E-4A7A-86FB-AD91AEE8C09E}" type="CELLRANGE">
                      <a:rPr lang="en-US"/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C66E-4AEF-9405-A7697013BD54}"/>
                </c:ext>
              </c:extLst>
            </c:dLbl>
            <c:dLbl>
              <c:idx val="3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E9856A-FFF8-48EA-A14F-BB4F94C17DE7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C66E-4AEF-9405-A7697013BD54}"/>
                </c:ext>
              </c:extLst>
            </c:dLbl>
            <c:dLbl>
              <c:idx val="3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D826FB-284E-4551-B5A5-F3524B761833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66E-4AEF-9405-A7697013BD54}"/>
                </c:ext>
              </c:extLst>
            </c:dLbl>
            <c:dLbl>
              <c:idx val="3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18A2F8-DCA5-456F-B0DA-9C0B2E3885D4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66E-4AEF-9405-A7697013BD54}"/>
                </c:ext>
              </c:extLst>
            </c:dLbl>
            <c:dLbl>
              <c:idx val="3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4BE4EE8-A14E-4CFD-B1DA-B061B0EFA05D}" type="CELLRANGE">
                      <a:rPr lang="en-GB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C66E-4AEF-9405-A7697013BD54}"/>
                </c:ext>
              </c:extLst>
            </c:dLbl>
            <c:dLbl>
              <c:idx val="3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642CB1-F15D-4DBE-965B-C6FF7B6E89DE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C66E-4AEF-9405-A7697013BD54}"/>
                </c:ext>
              </c:extLst>
            </c:dLbl>
            <c:dLbl>
              <c:idx val="3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7AEF1B-6516-426C-BB50-F0D25056A669}" type="CELLRANGE">
                      <a:rPr lang="en-GB"/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C66E-4AEF-9405-A7697013BD54}"/>
                </c:ext>
              </c:extLst>
            </c:dLbl>
            <c:dLbl>
              <c:idx val="3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A8557DF-A11A-4B8C-959F-14F564E321AC}" type="CELLRANGE">
                      <a:rPr lang="en-GB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C66E-4AEF-9405-A7697013BD54}"/>
                </c:ext>
              </c:extLst>
            </c:dLbl>
            <c:dLbl>
              <c:idx val="4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870CD3-D07E-4C72-88D6-FE546387E7ED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C66E-4AEF-9405-A7697013BD54}"/>
                </c:ext>
              </c:extLst>
            </c:dLbl>
            <c:dLbl>
              <c:idx val="4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1AD23F-E529-42E9-9350-00C6C7D12BAF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C66E-4AEF-9405-A7697013BD54}"/>
                </c:ext>
              </c:extLst>
            </c:dLbl>
            <c:dLbl>
              <c:idx val="4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339430D-BA92-4571-9E55-8030C3A8DBD4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C66E-4AEF-9405-A7697013BD54}"/>
                </c:ext>
              </c:extLst>
            </c:dLbl>
            <c:dLbl>
              <c:idx val="4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4FF34B-77E2-4A72-8263-770ACD804844}" type="CELLRANGE">
                      <a:rPr lang="en-US"/>
                      <a:pPr>
                        <a:defRPr>
                          <a:solidFill>
                            <a:schemeClr val="accent4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C66E-4AEF-9405-A7697013BD54}"/>
                </c:ext>
              </c:extLst>
            </c:dLbl>
            <c:dLbl>
              <c:idx val="4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8F80FC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7E30E3-8C8B-485E-BBF4-C6C0BFC11157}" type="CELLRANGE">
                      <a:rPr lang="en-US"/>
                      <a:pPr>
                        <a:defRPr>
                          <a:solidFill>
                            <a:srgbClr val="8F80FC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8F80FC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C66E-4AEF-9405-A7697013BD54}"/>
                </c:ext>
              </c:extLst>
            </c:dLbl>
            <c:dLbl>
              <c:idx val="4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65DB8F-9268-40D2-8048-DD41AE793D52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C66E-4AEF-9405-A7697013BD54}"/>
                </c:ext>
              </c:extLst>
            </c:dLbl>
            <c:dLbl>
              <c:idx val="4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71C34B8-79F7-4076-B901-8C23E7A54C88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D549-4169-A696-CA34FDCA4AF3}"/>
                </c:ext>
              </c:extLst>
            </c:dLbl>
            <c:dLbl>
              <c:idx val="4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EA9B79-DB8A-4CB3-9755-36D5FA7EC56C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549-4169-A696-CA34FDCA4A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2045860294690887"/>
                  <c:y val="0.10553120890014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1'!$D$270:$D$317</c:f>
              <c:numCache>
                <c:formatCode>General</c:formatCode>
                <c:ptCount val="48"/>
                <c:pt idx="0">
                  <c:v>95.279000000000011</c:v>
                </c:pt>
                <c:pt idx="1">
                  <c:v>91.921000000000006</c:v>
                </c:pt>
                <c:pt idx="2">
                  <c:v>100</c:v>
                </c:pt>
                <c:pt idx="3">
                  <c:v>80.168000000000006</c:v>
                </c:pt>
                <c:pt idx="4">
                  <c:v>90.242000000000004</c:v>
                </c:pt>
                <c:pt idx="5">
                  <c:v>100</c:v>
                </c:pt>
                <c:pt idx="6">
                  <c:v>88.563000000000002</c:v>
                </c:pt>
                <c:pt idx="7">
                  <c:v>98.637</c:v>
                </c:pt>
                <c:pt idx="8">
                  <c:v>81.847000000000008</c:v>
                </c:pt>
                <c:pt idx="9">
                  <c:v>76.81</c:v>
                </c:pt>
                <c:pt idx="10">
                  <c:v>75.131</c:v>
                </c:pt>
                <c:pt idx="11">
                  <c:v>68.415000000000006</c:v>
                </c:pt>
                <c:pt idx="12">
                  <c:v>51.625</c:v>
                </c:pt>
                <c:pt idx="13">
                  <c:v>65.057000000000002</c:v>
                </c:pt>
                <c:pt idx="14">
                  <c:v>38.192999999999998</c:v>
                </c:pt>
                <c:pt idx="15">
                  <c:v>43.230000000000004</c:v>
                </c:pt>
                <c:pt idx="16">
                  <c:v>28.119</c:v>
                </c:pt>
                <c:pt idx="17">
                  <c:v>41.551000000000002</c:v>
                </c:pt>
                <c:pt idx="18">
                  <c:v>39.872</c:v>
                </c:pt>
                <c:pt idx="19">
                  <c:v>29.798000000000002</c:v>
                </c:pt>
                <c:pt idx="20">
                  <c:v>22</c:v>
                </c:pt>
                <c:pt idx="21">
                  <c:v>26.44</c:v>
                </c:pt>
                <c:pt idx="22">
                  <c:v>100</c:v>
                </c:pt>
                <c:pt idx="23">
                  <c:v>100</c:v>
                </c:pt>
                <c:pt idx="24">
                  <c:v>96.958000000000013</c:v>
                </c:pt>
                <c:pt idx="25">
                  <c:v>93.600000000000009</c:v>
                </c:pt>
                <c:pt idx="26">
                  <c:v>86.884</c:v>
                </c:pt>
                <c:pt idx="27">
                  <c:v>85.205000000000013</c:v>
                </c:pt>
                <c:pt idx="28">
                  <c:v>83.525999999999996</c:v>
                </c:pt>
                <c:pt idx="29">
                  <c:v>78.489000000000004</c:v>
                </c:pt>
                <c:pt idx="30">
                  <c:v>73.451999999999998</c:v>
                </c:pt>
                <c:pt idx="31">
                  <c:v>89.983000000000004</c:v>
                </c:pt>
                <c:pt idx="32">
                  <c:v>70.094000000000008</c:v>
                </c:pt>
                <c:pt idx="33">
                  <c:v>63.378</c:v>
                </c:pt>
                <c:pt idx="34">
                  <c:v>61.698999999999998</c:v>
                </c:pt>
                <c:pt idx="35">
                  <c:v>58.341000000000008</c:v>
                </c:pt>
                <c:pt idx="36">
                  <c:v>56.662000000000006</c:v>
                </c:pt>
                <c:pt idx="37">
                  <c:v>49.945999999999998</c:v>
                </c:pt>
                <c:pt idx="38">
                  <c:v>48.266999999999996</c:v>
                </c:pt>
                <c:pt idx="39">
                  <c:v>46.588000000000001</c:v>
                </c:pt>
                <c:pt idx="40">
                  <c:v>53.304000000000002</c:v>
                </c:pt>
                <c:pt idx="41">
                  <c:v>36.513999999999996</c:v>
                </c:pt>
                <c:pt idx="42">
                  <c:v>34.835000000000001</c:v>
                </c:pt>
                <c:pt idx="43">
                  <c:v>33.155999999999999</c:v>
                </c:pt>
                <c:pt idx="44">
                  <c:v>24.760999999999999</c:v>
                </c:pt>
                <c:pt idx="45">
                  <c:v>23.082000000000001</c:v>
                </c:pt>
                <c:pt idx="46">
                  <c:v>66.736000000000004</c:v>
                </c:pt>
                <c:pt idx="47">
                  <c:v>100</c:v>
                </c:pt>
              </c:numCache>
            </c:numRef>
          </c:xVal>
          <c:yVal>
            <c:numRef>
              <c:f>'Sheet 1'!$C$270:$C$317</c:f>
              <c:numCache>
                <c:formatCode>General</c:formatCode>
                <c:ptCount val="48"/>
                <c:pt idx="0">
                  <c:v>3.7</c:v>
                </c:pt>
                <c:pt idx="1">
                  <c:v>3.6</c:v>
                </c:pt>
                <c:pt idx="2">
                  <c:v>4.5</c:v>
                </c:pt>
                <c:pt idx="3">
                  <c:v>1.9</c:v>
                </c:pt>
                <c:pt idx="4">
                  <c:v>3.6</c:v>
                </c:pt>
                <c:pt idx="5">
                  <c:v>3.9</c:v>
                </c:pt>
                <c:pt idx="6">
                  <c:v>3.8</c:v>
                </c:pt>
                <c:pt idx="7">
                  <c:v>4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6.8</c:v>
                </c:pt>
                <c:pt idx="12">
                  <c:v>6.1</c:v>
                </c:pt>
                <c:pt idx="13">
                  <c:v>7.1</c:v>
                </c:pt>
                <c:pt idx="14">
                  <c:v>4.5999999999999996</c:v>
                </c:pt>
                <c:pt idx="15">
                  <c:v>8.1</c:v>
                </c:pt>
                <c:pt idx="16">
                  <c:v>6.8</c:v>
                </c:pt>
                <c:pt idx="17">
                  <c:v>8.1999999999999993</c:v>
                </c:pt>
                <c:pt idx="18">
                  <c:v>6.9</c:v>
                </c:pt>
                <c:pt idx="19">
                  <c:v>8.6999999999999993</c:v>
                </c:pt>
                <c:pt idx="20">
                  <c:v>9.5</c:v>
                </c:pt>
                <c:pt idx="21">
                  <c:v>9.1</c:v>
                </c:pt>
                <c:pt idx="22">
                  <c:v>2.6</c:v>
                </c:pt>
                <c:pt idx="23">
                  <c:v>1.9</c:v>
                </c:pt>
                <c:pt idx="24">
                  <c:v>3.7</c:v>
                </c:pt>
                <c:pt idx="25">
                  <c:v>0.16</c:v>
                </c:pt>
                <c:pt idx="26">
                  <c:v>3</c:v>
                </c:pt>
                <c:pt idx="27">
                  <c:v>4.3</c:v>
                </c:pt>
                <c:pt idx="28">
                  <c:v>4.9000000000000004</c:v>
                </c:pt>
                <c:pt idx="29">
                  <c:v>3</c:v>
                </c:pt>
                <c:pt idx="30">
                  <c:v>5.2</c:v>
                </c:pt>
                <c:pt idx="31">
                  <c:v>5.9</c:v>
                </c:pt>
                <c:pt idx="32">
                  <c:v>4.4000000000000004</c:v>
                </c:pt>
                <c:pt idx="33">
                  <c:v>2.6</c:v>
                </c:pt>
                <c:pt idx="34">
                  <c:v>3.7</c:v>
                </c:pt>
                <c:pt idx="35">
                  <c:v>2.6</c:v>
                </c:pt>
                <c:pt idx="36">
                  <c:v>7</c:v>
                </c:pt>
                <c:pt idx="37">
                  <c:v>4.5</c:v>
                </c:pt>
                <c:pt idx="38">
                  <c:v>4.2</c:v>
                </c:pt>
                <c:pt idx="39">
                  <c:v>7.3</c:v>
                </c:pt>
                <c:pt idx="40">
                  <c:v>5.6</c:v>
                </c:pt>
                <c:pt idx="41">
                  <c:v>8.5</c:v>
                </c:pt>
                <c:pt idx="42">
                  <c:v>8.1</c:v>
                </c:pt>
                <c:pt idx="43">
                  <c:v>4.7</c:v>
                </c:pt>
                <c:pt idx="44">
                  <c:v>5.0999999999999996</c:v>
                </c:pt>
                <c:pt idx="45">
                  <c:v>7.6</c:v>
                </c:pt>
                <c:pt idx="46">
                  <c:v>3</c:v>
                </c:pt>
                <c:pt idx="47">
                  <c:v>2.4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1'!$B$270:$B$317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 8</c:v>
                  </c:pt>
                  <c:pt idx="16">
                    <c:v>Great Britain 5</c:v>
                  </c:pt>
                  <c:pt idx="17">
                    <c:v>Germany 10</c:v>
                  </c:pt>
                  <c:pt idx="18">
                    <c:v>Finland 4</c:v>
                  </c:pt>
                  <c:pt idx="19">
                    <c:v>Norway 1</c:v>
                  </c:pt>
                  <c:pt idx="20">
                    <c:v>Sweden 2</c:v>
                  </c:pt>
                  <c:pt idx="21">
                    <c:v>Denmark 9</c:v>
                  </c:pt>
                  <c:pt idx="22">
                    <c:v>Nigeria</c:v>
                  </c:pt>
                  <c:pt idx="23">
                    <c:v>Ghana</c:v>
                  </c:pt>
                  <c:pt idx="24">
                    <c:v>Afghanistan</c:v>
                  </c:pt>
                  <c:pt idx="25">
                    <c:v>Pakistan</c:v>
                  </c:pt>
                  <c:pt idx="26">
                    <c:v>DR Congo</c:v>
                  </c:pt>
                  <c:pt idx="27">
                    <c:v>Venezuela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Kosovo</c:v>
                  </c:pt>
                  <c:pt idx="34">
                    <c:v>Serbia</c:v>
                  </c:pt>
                  <c:pt idx="35">
                    <c:v>Ukraine</c:v>
                  </c:pt>
                  <c:pt idx="36">
                    <c:v>Ireland</c:v>
                  </c:pt>
                  <c:pt idx="37">
                    <c:v>Latvia</c:v>
                  </c:pt>
                  <c:pt idx="38">
                    <c:v>Azerbaijan</c:v>
                  </c:pt>
                  <c:pt idx="39">
                    <c:v>Canada 7</c:v>
                  </c:pt>
                  <c:pt idx="40">
                    <c:v>Slovenia</c:v>
                  </c:pt>
                  <c:pt idx="41">
                    <c:v>Belgium 6</c:v>
                  </c:pt>
                  <c:pt idx="42">
                    <c:v>Netherlands 3</c:v>
                  </c:pt>
                  <c:pt idx="43">
                    <c:v>Japan 11</c:v>
                  </c:pt>
                  <c:pt idx="44">
                    <c:v>Estonia</c:v>
                  </c:pt>
                  <c:pt idx="45">
                    <c:v>Czech republic</c:v>
                  </c:pt>
                  <c:pt idx="46">
                    <c:v>Iraq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66E-4AEF-9405-A7697013B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796096"/>
        <c:axId val="519793144"/>
      </c:scatterChart>
      <c:valAx>
        <c:axId val="5197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3144"/>
        <c:crosses val="autoZero"/>
        <c:crossBetween val="midCat"/>
      </c:valAx>
      <c:valAx>
        <c:axId val="51979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F3 + </a:t>
            </a:r>
            <a:r>
              <a:rPr lang="en-GB">
                <a:solidFill>
                  <a:schemeClr val="accent1">
                    <a:lumMod val="60000"/>
                    <a:lumOff val="40000"/>
                  </a:schemeClr>
                </a:solidFill>
              </a:rPr>
              <a:t>4 nations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2.271813317820184E-2"/>
                  <c:y val="0.512176606569674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1'!$Z$90:$Z$116</c:f>
              <c:numCache>
                <c:formatCode>General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21</c:v>
                </c:pt>
                <c:pt idx="8">
                  <c:v>20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16</c:v>
                </c:pt>
                <c:pt idx="13">
                  <c:v>15</c:v>
                </c:pt>
                <c:pt idx="14">
                  <c:v>14</c:v>
                </c:pt>
                <c:pt idx="15">
                  <c:v>13</c:v>
                </c:pt>
                <c:pt idx="16">
                  <c:v>12</c:v>
                </c:pt>
                <c:pt idx="17">
                  <c:v>11</c:v>
                </c:pt>
                <c:pt idx="18">
                  <c:v>10</c:v>
                </c:pt>
                <c:pt idx="19">
                  <c:v>9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xVal>
          <c:yVal>
            <c:numRef>
              <c:f>'Sheet 1'!$AA$90:$AA$116</c:f>
              <c:numCache>
                <c:formatCode>General</c:formatCode>
                <c:ptCount val="27"/>
                <c:pt idx="0">
                  <c:v>97</c:v>
                </c:pt>
                <c:pt idx="1">
                  <c:v>97</c:v>
                </c:pt>
                <c:pt idx="2">
                  <c:v>96</c:v>
                </c:pt>
                <c:pt idx="3">
                  <c:v>94</c:v>
                </c:pt>
                <c:pt idx="4">
                  <c:v>93</c:v>
                </c:pt>
                <c:pt idx="5">
                  <c:v>89</c:v>
                </c:pt>
                <c:pt idx="6">
                  <c:v>88.5</c:v>
                </c:pt>
                <c:pt idx="7">
                  <c:v>87.5</c:v>
                </c:pt>
                <c:pt idx="8">
                  <c:v>85</c:v>
                </c:pt>
                <c:pt idx="9">
                  <c:v>83.5</c:v>
                </c:pt>
                <c:pt idx="10">
                  <c:v>82.5</c:v>
                </c:pt>
                <c:pt idx="11">
                  <c:v>76.5</c:v>
                </c:pt>
                <c:pt idx="12">
                  <c:v>75</c:v>
                </c:pt>
                <c:pt idx="13">
                  <c:v>68.5</c:v>
                </c:pt>
                <c:pt idx="14">
                  <c:v>66.5</c:v>
                </c:pt>
                <c:pt idx="15">
                  <c:v>52</c:v>
                </c:pt>
                <c:pt idx="16">
                  <c:v>49</c:v>
                </c:pt>
                <c:pt idx="17">
                  <c:v>47.5</c:v>
                </c:pt>
                <c:pt idx="18">
                  <c:v>47</c:v>
                </c:pt>
                <c:pt idx="19">
                  <c:v>43.5</c:v>
                </c:pt>
                <c:pt idx="20">
                  <c:v>43</c:v>
                </c:pt>
                <c:pt idx="21">
                  <c:v>42.5</c:v>
                </c:pt>
                <c:pt idx="22">
                  <c:v>41.5</c:v>
                </c:pt>
                <c:pt idx="23">
                  <c:v>34.5</c:v>
                </c:pt>
                <c:pt idx="24">
                  <c:v>33.5</c:v>
                </c:pt>
                <c:pt idx="25">
                  <c:v>32</c:v>
                </c:pt>
                <c:pt idx="26">
                  <c:v>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07-4FA1-93FC-6FCF15C32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143720"/>
        <c:axId val="538136176"/>
      </c:scatterChart>
      <c:valAx>
        <c:axId val="538143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136176"/>
        <c:crosses val="autoZero"/>
        <c:crossBetween val="midCat"/>
      </c:valAx>
      <c:valAx>
        <c:axId val="53813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143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nations debias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6.0753280839895014E-2"/>
                  <c:y val="0.52051951809910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1'!$Z$270:$Z$320</c:f>
              <c:numCache>
                <c:formatCode>General</c:formatCode>
                <c:ptCount val="51"/>
                <c:pt idx="0">
                  <c:v>52</c:v>
                </c:pt>
                <c:pt idx="1">
                  <c:v>51</c:v>
                </c:pt>
                <c:pt idx="2">
                  <c:v>50</c:v>
                </c:pt>
                <c:pt idx="3">
                  <c:v>49</c:v>
                </c:pt>
                <c:pt idx="4">
                  <c:v>48</c:v>
                </c:pt>
                <c:pt idx="5">
                  <c:v>47</c:v>
                </c:pt>
                <c:pt idx="6">
                  <c:v>46</c:v>
                </c:pt>
                <c:pt idx="7">
                  <c:v>45</c:v>
                </c:pt>
                <c:pt idx="8">
                  <c:v>44</c:v>
                </c:pt>
                <c:pt idx="9">
                  <c:v>43</c:v>
                </c:pt>
                <c:pt idx="10">
                  <c:v>42</c:v>
                </c:pt>
                <c:pt idx="11">
                  <c:v>41</c:v>
                </c:pt>
                <c:pt idx="12">
                  <c:v>40</c:v>
                </c:pt>
                <c:pt idx="13">
                  <c:v>39</c:v>
                </c:pt>
                <c:pt idx="14">
                  <c:v>38</c:v>
                </c:pt>
                <c:pt idx="15">
                  <c:v>37</c:v>
                </c:pt>
                <c:pt idx="16">
                  <c:v>36</c:v>
                </c:pt>
                <c:pt idx="17">
                  <c:v>35</c:v>
                </c:pt>
                <c:pt idx="18">
                  <c:v>34</c:v>
                </c:pt>
                <c:pt idx="19">
                  <c:v>33</c:v>
                </c:pt>
                <c:pt idx="20">
                  <c:v>32</c:v>
                </c:pt>
                <c:pt idx="21">
                  <c:v>31</c:v>
                </c:pt>
                <c:pt idx="22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27</c:v>
                </c:pt>
                <c:pt idx="26">
                  <c:v>26</c:v>
                </c:pt>
                <c:pt idx="27">
                  <c:v>25</c:v>
                </c:pt>
                <c:pt idx="28">
                  <c:v>24</c:v>
                </c:pt>
                <c:pt idx="29">
                  <c:v>23</c:v>
                </c:pt>
                <c:pt idx="30">
                  <c:v>22</c:v>
                </c:pt>
                <c:pt idx="31">
                  <c:v>21</c:v>
                </c:pt>
                <c:pt idx="32">
                  <c:v>20</c:v>
                </c:pt>
                <c:pt idx="33">
                  <c:v>19</c:v>
                </c:pt>
                <c:pt idx="34">
                  <c:v>18</c:v>
                </c:pt>
                <c:pt idx="35">
                  <c:v>17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13</c:v>
                </c:pt>
                <c:pt idx="40">
                  <c:v>12</c:v>
                </c:pt>
                <c:pt idx="41">
                  <c:v>11</c:v>
                </c:pt>
                <c:pt idx="42">
                  <c:v>10</c:v>
                </c:pt>
                <c:pt idx="43">
                  <c:v>9</c:v>
                </c:pt>
                <c:pt idx="44">
                  <c:v>8</c:v>
                </c:pt>
                <c:pt idx="45">
                  <c:v>7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</c:numCache>
            </c:numRef>
          </c:xVal>
          <c:yVal>
            <c:numRef>
              <c:f>'Sheet 1'!$AA$270:$AA$320</c:f>
              <c:numCache>
                <c:formatCode>General</c:formatCode>
                <c:ptCount val="51"/>
                <c:pt idx="0">
                  <c:v>97.5</c:v>
                </c:pt>
                <c:pt idx="1">
                  <c:v>97</c:v>
                </c:pt>
                <c:pt idx="2">
                  <c:v>97</c:v>
                </c:pt>
                <c:pt idx="3">
                  <c:v>96</c:v>
                </c:pt>
                <c:pt idx="4">
                  <c:v>95</c:v>
                </c:pt>
                <c:pt idx="5">
                  <c:v>94</c:v>
                </c:pt>
                <c:pt idx="6">
                  <c:v>94</c:v>
                </c:pt>
                <c:pt idx="7">
                  <c:v>93.5</c:v>
                </c:pt>
                <c:pt idx="8">
                  <c:v>93</c:v>
                </c:pt>
                <c:pt idx="9">
                  <c:v>92.5</c:v>
                </c:pt>
                <c:pt idx="10">
                  <c:v>91</c:v>
                </c:pt>
                <c:pt idx="11">
                  <c:v>91</c:v>
                </c:pt>
                <c:pt idx="12">
                  <c:v>89</c:v>
                </c:pt>
                <c:pt idx="13">
                  <c:v>88.5</c:v>
                </c:pt>
                <c:pt idx="14">
                  <c:v>87.5</c:v>
                </c:pt>
                <c:pt idx="15">
                  <c:v>86.5</c:v>
                </c:pt>
                <c:pt idx="16">
                  <c:v>86</c:v>
                </c:pt>
                <c:pt idx="17">
                  <c:v>85</c:v>
                </c:pt>
                <c:pt idx="18">
                  <c:v>84.5</c:v>
                </c:pt>
                <c:pt idx="19">
                  <c:v>84.5</c:v>
                </c:pt>
                <c:pt idx="20">
                  <c:v>83.5</c:v>
                </c:pt>
                <c:pt idx="21">
                  <c:v>82.5</c:v>
                </c:pt>
                <c:pt idx="22">
                  <c:v>76.5</c:v>
                </c:pt>
                <c:pt idx="23">
                  <c:v>75.5</c:v>
                </c:pt>
                <c:pt idx="24">
                  <c:v>75</c:v>
                </c:pt>
                <c:pt idx="25">
                  <c:v>73</c:v>
                </c:pt>
                <c:pt idx="26">
                  <c:v>68.5</c:v>
                </c:pt>
                <c:pt idx="27">
                  <c:v>66.5</c:v>
                </c:pt>
                <c:pt idx="28">
                  <c:v>60.5</c:v>
                </c:pt>
                <c:pt idx="29">
                  <c:v>52</c:v>
                </c:pt>
                <c:pt idx="30">
                  <c:v>49</c:v>
                </c:pt>
                <c:pt idx="31">
                  <c:v>47.5</c:v>
                </c:pt>
                <c:pt idx="32">
                  <c:v>47</c:v>
                </c:pt>
                <c:pt idx="33">
                  <c:v>46</c:v>
                </c:pt>
                <c:pt idx="34">
                  <c:v>43.5</c:v>
                </c:pt>
                <c:pt idx="35">
                  <c:v>43</c:v>
                </c:pt>
                <c:pt idx="36">
                  <c:v>42.5</c:v>
                </c:pt>
                <c:pt idx="37">
                  <c:v>41.5</c:v>
                </c:pt>
                <c:pt idx="38">
                  <c:v>40</c:v>
                </c:pt>
                <c:pt idx="39">
                  <c:v>40</c:v>
                </c:pt>
                <c:pt idx="40">
                  <c:v>36.5</c:v>
                </c:pt>
                <c:pt idx="41">
                  <c:v>34.5</c:v>
                </c:pt>
                <c:pt idx="42">
                  <c:v>34.5</c:v>
                </c:pt>
                <c:pt idx="43">
                  <c:v>33.5</c:v>
                </c:pt>
                <c:pt idx="44">
                  <c:v>32</c:v>
                </c:pt>
                <c:pt idx="45">
                  <c:v>30.5</c:v>
                </c:pt>
                <c:pt idx="46">
                  <c:v>29.5</c:v>
                </c:pt>
                <c:pt idx="47">
                  <c:v>29</c:v>
                </c:pt>
                <c:pt idx="48">
                  <c:v>29</c:v>
                </c:pt>
                <c:pt idx="49">
                  <c:v>28</c:v>
                </c:pt>
                <c:pt idx="50">
                  <c:v>24.5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05-4B8C-9B65-0C1E30CC2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135936"/>
        <c:axId val="609138232"/>
      </c:scatterChart>
      <c:valAx>
        <c:axId val="60913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38232"/>
        <c:crosses val="autoZero"/>
        <c:crossBetween val="midCat"/>
      </c:valAx>
      <c:valAx>
        <c:axId val="60913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35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RELIGIOSITY X , versus (UN POLL VOTE SHARE for ACTION ON CLIMATE CHANGE)/6, Y. For 48 nations (combined from C2 orange, F5, and more).</a:t>
            </a:r>
          </a:p>
          <a:p>
            <a:pPr>
              <a:defRPr/>
            </a:pPr>
            <a:endParaRPr lang="en-GB" sz="1800" b="1" i="0" baseline="0">
              <a:effectLst/>
            </a:endParaRPr>
          </a:p>
        </c:rich>
      </c:tx>
      <c:layout>
        <c:manualLayout>
          <c:xMode val="edge"/>
          <c:yMode val="edge"/>
          <c:x val="9.8007425742574275E-2"/>
          <c:y val="2.8169014084507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902393388945192E-2"/>
          <c:y val="0.13137715179968701"/>
          <c:w val="0.94578077492788648"/>
          <c:h val="0.827623994183825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E47-4E39-BA75-576D3074EF1D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E47-4E39-BA75-576D3074EF1D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E47-4E39-BA75-576D3074EF1D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E47-4E39-BA75-576D3074EF1D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7E47-4E39-BA75-576D3074EF1D}"/>
              </c:ext>
            </c:extLst>
          </c:dPt>
          <c:dPt>
            <c:idx val="5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7E47-4E39-BA75-576D3074EF1D}"/>
              </c:ext>
            </c:extLst>
          </c:dPt>
          <c:dPt>
            <c:idx val="6"/>
            <c:marker>
              <c:symbol val="circle"/>
              <c:size val="8"/>
              <c:spPr>
                <a:solidFill>
                  <a:srgbClr val="00B050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7E47-4E39-BA75-576D3074EF1D}"/>
              </c:ext>
            </c:extLst>
          </c:dPt>
          <c:dPt>
            <c:idx val="7"/>
            <c:marker>
              <c:symbol val="circle"/>
              <c:size val="8"/>
              <c:spPr>
                <a:solidFill>
                  <a:srgbClr val="00B050"/>
                </a:solidFill>
                <a:ln w="158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7E47-4E39-BA75-576D3074EF1D}"/>
              </c:ext>
            </c:extLst>
          </c:dPt>
          <c:dPt>
            <c:idx val="8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7E47-4E39-BA75-576D3074EF1D}"/>
              </c:ext>
            </c:extLst>
          </c:dPt>
          <c:dPt>
            <c:idx val="9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7E47-4E39-BA75-576D3074EF1D}"/>
              </c:ext>
            </c:extLst>
          </c:dPt>
          <c:dPt>
            <c:idx val="10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7E47-4E39-BA75-576D3074EF1D}"/>
              </c:ext>
            </c:extLst>
          </c:dPt>
          <c:dPt>
            <c:idx val="11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222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E47-4E39-BA75-576D3074EF1D}"/>
              </c:ext>
            </c:extLst>
          </c:dPt>
          <c:dPt>
            <c:idx val="12"/>
            <c:marker>
              <c:symbol val="circle"/>
              <c:size val="8"/>
              <c:spPr>
                <a:solidFill>
                  <a:schemeClr val="accent1">
                    <a:alpha val="98000"/>
                  </a:schemeClr>
                </a:solid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E47-4E39-BA75-576D3074EF1D}"/>
              </c:ext>
            </c:extLst>
          </c:dPt>
          <c:dPt>
            <c:idx val="13"/>
            <c:marker>
              <c:symbol val="circle"/>
              <c:size val="8"/>
              <c:spPr>
                <a:solidFill>
                  <a:srgbClr val="00B0F0"/>
                </a:solid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E47-4E39-BA75-576D3074EF1D}"/>
              </c:ext>
            </c:extLst>
          </c:dPt>
          <c:dPt>
            <c:idx val="14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E47-4E39-BA75-576D3074EF1D}"/>
              </c:ext>
            </c:extLst>
          </c:dPt>
          <c:dPt>
            <c:idx val="15"/>
            <c:marker>
              <c:symbol val="circle"/>
              <c:size val="8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E47-4E39-BA75-576D3074EF1D}"/>
              </c:ext>
            </c:extLst>
          </c:dPt>
          <c:dPt>
            <c:idx val="17"/>
            <c:marker>
              <c:symbol val="circle"/>
              <c:size val="8"/>
              <c:spPr>
                <a:solidFill>
                  <a:schemeClr val="accent1"/>
                </a:solidFill>
                <a:ln w="222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E47-4E39-BA75-576D3074EF1D}"/>
              </c:ext>
            </c:extLst>
          </c:dPt>
          <c:dPt>
            <c:idx val="22"/>
            <c:marker>
              <c:symbol val="circle"/>
              <c:size val="8"/>
              <c:spPr>
                <a:solidFill>
                  <a:schemeClr val="accent2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E47-4E39-BA75-576D3074EF1D}"/>
              </c:ext>
            </c:extLst>
          </c:dPt>
          <c:dPt>
            <c:idx val="23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E47-4E39-BA75-576D3074EF1D}"/>
              </c:ext>
            </c:extLst>
          </c:dPt>
          <c:dPt>
            <c:idx val="24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E47-4E39-BA75-576D3074EF1D}"/>
              </c:ext>
            </c:extLst>
          </c:dPt>
          <c:dPt>
            <c:idx val="25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E47-4E39-BA75-576D3074EF1D}"/>
              </c:ext>
            </c:extLst>
          </c:dPt>
          <c:dPt>
            <c:idx val="26"/>
            <c:marker>
              <c:symbol val="circle"/>
              <c:size val="8"/>
              <c:spPr>
                <a:solidFill>
                  <a:schemeClr val="accent2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E47-4E39-BA75-576D3074EF1D}"/>
              </c:ext>
            </c:extLst>
          </c:dPt>
          <c:dPt>
            <c:idx val="27"/>
            <c:marker>
              <c:symbol val="circle"/>
              <c:size val="8"/>
              <c:spPr>
                <a:solidFill>
                  <a:srgbClr val="FF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E47-4E39-BA75-576D3074EF1D}"/>
              </c:ext>
            </c:extLst>
          </c:dPt>
          <c:dPt>
            <c:idx val="28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E47-4E39-BA75-576D3074EF1D}"/>
              </c:ext>
            </c:extLst>
          </c:dPt>
          <c:dPt>
            <c:idx val="29"/>
            <c:marker>
              <c:symbol val="circle"/>
              <c:size val="8"/>
              <c:spPr>
                <a:solidFill>
                  <a:srgbClr val="FF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7E47-4E39-BA75-576D3074EF1D}"/>
              </c:ext>
            </c:extLst>
          </c:dPt>
          <c:dPt>
            <c:idx val="30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7E47-4E39-BA75-576D3074EF1D}"/>
              </c:ext>
            </c:extLst>
          </c:dPt>
          <c:dPt>
            <c:idx val="31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7E47-4E39-BA75-576D3074EF1D}"/>
              </c:ext>
            </c:extLst>
          </c:dPt>
          <c:dPt>
            <c:idx val="32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7E47-4E39-BA75-576D3074EF1D}"/>
              </c:ext>
            </c:extLst>
          </c:dPt>
          <c:dPt>
            <c:idx val="33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7E47-4E39-BA75-576D3074EF1D}"/>
              </c:ext>
            </c:extLst>
          </c:dPt>
          <c:dPt>
            <c:idx val="34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7E47-4E39-BA75-576D3074EF1D}"/>
              </c:ext>
            </c:extLst>
          </c:dPt>
          <c:dPt>
            <c:idx val="35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7E47-4E39-BA75-576D3074EF1D}"/>
              </c:ext>
            </c:extLst>
          </c:dPt>
          <c:dPt>
            <c:idx val="36"/>
            <c:marker>
              <c:symbol val="circle"/>
              <c:size val="8"/>
              <c:spPr>
                <a:solidFill>
                  <a:schemeClr val="accent1"/>
                </a:solidFill>
                <a:ln w="158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7E47-4E39-BA75-576D3074EF1D}"/>
              </c:ext>
            </c:extLst>
          </c:dPt>
          <c:dPt>
            <c:idx val="37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7E47-4E39-BA75-576D3074EF1D}"/>
              </c:ext>
            </c:extLst>
          </c:dPt>
          <c:dPt>
            <c:idx val="38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7E47-4E39-BA75-576D3074EF1D}"/>
              </c:ext>
            </c:extLst>
          </c:dPt>
          <c:dPt>
            <c:idx val="39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127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E47-4E39-BA75-576D3074EF1D}"/>
              </c:ext>
            </c:extLst>
          </c:dPt>
          <c:dPt>
            <c:idx val="40"/>
            <c:marker>
              <c:symbol val="circle"/>
              <c:size val="8"/>
              <c:spPr>
                <a:solidFill>
                  <a:srgbClr val="00B0F0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E47-4E39-BA75-576D3074EF1D}"/>
              </c:ext>
            </c:extLst>
          </c:dPt>
          <c:dPt>
            <c:idx val="41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E47-4E39-BA75-576D3074EF1D}"/>
              </c:ext>
            </c:extLst>
          </c:dPt>
          <c:dPt>
            <c:idx val="42"/>
            <c:marker>
              <c:symbol val="circle"/>
              <c:size val="8"/>
              <c:spPr>
                <a:solidFill>
                  <a:schemeClr val="accent1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E47-4E39-BA75-576D3074EF1D}"/>
              </c:ext>
            </c:extLst>
          </c:dPt>
          <c:dPt>
            <c:idx val="43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E47-4E39-BA75-576D3074EF1D}"/>
              </c:ext>
            </c:extLst>
          </c:dPt>
          <c:dPt>
            <c:idx val="44"/>
            <c:marker>
              <c:symbol val="circle"/>
              <c:size val="8"/>
              <c:spPr>
                <a:solidFill>
                  <a:schemeClr val="accent1"/>
                </a:solidFill>
                <a:ln w="317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E47-4E39-BA75-576D3074EF1D}"/>
              </c:ext>
            </c:extLst>
          </c:dPt>
          <c:dPt>
            <c:idx val="45"/>
            <c:marker>
              <c:symbol val="circle"/>
              <c:size val="8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E47-4E39-BA75-576D3074EF1D}"/>
              </c:ext>
            </c:extLst>
          </c:dPt>
          <c:dPt>
            <c:idx val="46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E47-4E39-BA75-576D3074EF1D}"/>
              </c:ext>
            </c:extLst>
          </c:dPt>
          <c:dPt>
            <c:idx val="47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E47-4E39-BA75-576D3074EF1D}"/>
              </c:ext>
            </c:extLst>
          </c:dPt>
          <c:dLbls>
            <c:dLbl>
              <c:idx val="0"/>
              <c:layout>
                <c:manualLayout>
                  <c:x val="-3.0423910501286441E-2"/>
                  <c:y val="1.90735875676852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08E2344-8E98-4EF6-AAA2-01634F9517EF}" type="CELLRANGE">
                      <a:rPr lang="en-US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E47-4E39-BA75-576D3074EF1D}"/>
                </c:ext>
              </c:extLst>
            </c:dLbl>
            <c:dLbl>
              <c:idx val="1"/>
              <c:layout>
                <c:manualLayout>
                  <c:x val="-2.2342227332969516E-2"/>
                  <c:y val="-1.90735875676853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885102-4F01-4A29-B65A-14C0107EFF2D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E47-4E39-BA75-576D3074EF1D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4C7464-D0E1-4CF6-8E87-C9F87C9ED91C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E47-4E39-BA75-576D3074EF1D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31A8A0-6849-4D52-A206-9A5CC18BD1A8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E47-4E39-BA75-576D3074EF1D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E836EE-57E1-4F49-926C-25CC191DC881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E47-4E39-BA75-576D3074EF1D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938ED5-DBB0-4B32-802E-F81BEDF727D3}" type="CELLRANGE">
                      <a:rPr lang="en-GB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E47-4E39-BA75-576D3074EF1D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392D9A7-EF35-4AEA-87D5-81D42FEB4AD2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E47-4E39-BA75-576D3074EF1D}"/>
                </c:ext>
              </c:extLst>
            </c:dLbl>
            <c:dLbl>
              <c:idx val="7"/>
              <c:layout>
                <c:manualLayout>
                  <c:x val="-8.6633663366338445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9544F46-FF90-4881-B939-032261F0F87C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E47-4E39-BA75-576D3074EF1D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40A2D1-2955-4E98-A23B-72A9ED4AFA31}" type="CELLRANGE">
                      <a:rPr lang="en-US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E47-4E39-BA75-576D3074EF1D}"/>
                </c:ext>
              </c:extLst>
            </c:dLbl>
            <c:dLbl>
              <c:idx val="9"/>
              <c:layout>
                <c:manualLayout>
                  <c:x val="-6.5074257425742577E-2"/>
                  <c:y val="1.5904570572836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FFFD7EF-24E1-443F-8DAB-B0EBE62BE44D}" type="CELLRANGE">
                      <a:rPr lang="en-US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E47-4E39-BA75-576D3074EF1D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92E19AF-F9BC-4213-9232-13A9E2C61765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E47-4E39-BA75-576D3074EF1D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AB7FBC-719D-45B3-9291-B637AB5A1301}" type="CELLRANGE">
                      <a:rPr lang="en-GB"/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E47-4E39-BA75-576D3074EF1D}"/>
                </c:ext>
              </c:extLst>
            </c:dLbl>
            <c:dLbl>
              <c:idx val="1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9D375F4-E615-4217-BA24-250FBC78B422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E47-4E39-BA75-576D3074EF1D}"/>
                </c:ext>
              </c:extLst>
            </c:dLbl>
            <c:dLbl>
              <c:idx val="1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9FC0B04-B2E5-4436-A20F-2BC11745ACC7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E47-4E39-BA75-576D3074EF1D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43ED6AD-CA38-4453-B00F-B41DD81494FA}" type="CELLRANGE">
                      <a:rPr lang="en-US"/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E47-4E39-BA75-576D3074EF1D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E98855-30CC-4D0B-BACA-E79EB03D3563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E47-4E39-BA75-576D3074EF1D}"/>
                </c:ext>
              </c:extLst>
            </c:dLbl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B99364-5299-44C7-9C66-14236BC07A77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7E47-4E39-BA75-576D3074EF1D}"/>
                </c:ext>
              </c:extLst>
            </c:dLbl>
            <c:dLbl>
              <c:idx val="17"/>
              <c:layout>
                <c:manualLayout>
                  <c:x val="-7.4257425742574254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D5519D-1E41-49CE-ACC9-5EA23815C73F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E47-4E39-BA75-576D3074EF1D}"/>
                </c:ext>
              </c:extLst>
            </c:dLbl>
            <c:dLbl>
              <c:idx val="1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8D3548-7D43-45D2-8253-D7DAB55840F6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7E47-4E39-BA75-576D3074EF1D}"/>
                </c:ext>
              </c:extLst>
            </c:dLbl>
            <c:dLbl>
              <c:idx val="1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0076219-AF31-48B8-B970-A7A719C7195A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7E47-4E39-BA75-576D3074EF1D}"/>
                </c:ext>
              </c:extLst>
            </c:dLbl>
            <c:dLbl>
              <c:idx val="2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6BDB13-5ABC-4572-9090-99B6780E4C6E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7E47-4E39-BA75-576D3074EF1D}"/>
                </c:ext>
              </c:extLst>
            </c:dLbl>
            <c:dLbl>
              <c:idx val="2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86D2396-0093-45B6-9F54-6A30A135E2DD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7E47-4E39-BA75-576D3074EF1D}"/>
                </c:ext>
              </c:extLst>
            </c:dLbl>
            <c:dLbl>
              <c:idx val="2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B4C20DF-03E6-4C7B-87E6-F057346AC756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E47-4E39-BA75-576D3074EF1D}"/>
                </c:ext>
              </c:extLst>
            </c:dLbl>
            <c:dLbl>
              <c:idx val="2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A144F8-9938-44F8-8B96-5EF0F24D5392}" type="CELLRANGE">
                      <a:rPr lang="en-US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7E47-4E39-BA75-576D3074EF1D}"/>
                </c:ext>
              </c:extLst>
            </c:dLbl>
            <c:dLbl>
              <c:idx val="24"/>
              <c:layout>
                <c:manualLayout>
                  <c:x val="-3.7128712871288038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C841E4B-AE6C-47A9-8E85-9AAA5BA7214D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7E47-4E39-BA75-576D3074EF1D}"/>
                </c:ext>
              </c:extLst>
            </c:dLbl>
            <c:dLbl>
              <c:idx val="2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CAB622-17D6-4887-81E9-E0D381A8BB6A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E47-4E39-BA75-576D3074EF1D}"/>
                </c:ext>
              </c:extLst>
            </c:dLbl>
            <c:dLbl>
              <c:idx val="26"/>
              <c:layout>
                <c:manualLayout>
                  <c:x val="-3.1998811101582599E-2"/>
                  <c:y val="2.225450168225272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9A2F75-96A4-4101-80BB-5074A0C048D4}" type="CELLRANGE">
                      <a:rPr lang="en-US">
                        <a:solidFill>
                          <a:schemeClr val="accent2"/>
                        </a:solidFill>
                      </a:rPr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E47-4E39-BA75-576D3074EF1D}"/>
                </c:ext>
              </c:extLst>
            </c:dLbl>
            <c:dLbl>
              <c:idx val="2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CF94C68-E441-4626-BE76-4FD01761E958}" type="CELLRANGE">
                      <a:rPr lang="en-US"/>
                      <a:pPr>
                        <a:defRPr>
                          <a:solidFill>
                            <a:srgbClr val="FF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7E47-4E39-BA75-576D3074EF1D}"/>
                </c:ext>
              </c:extLst>
            </c:dLbl>
            <c:dLbl>
              <c:idx val="2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7C752DC-B927-4D0E-9017-65A916294102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E47-4E39-BA75-576D3074EF1D}"/>
                </c:ext>
              </c:extLst>
            </c:dLbl>
            <c:dLbl>
              <c:idx val="2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FCD491-BD00-4BBF-8F2E-8281F4B00B7D}" type="CELLRANGE">
                      <a:rPr lang="en-US"/>
                      <a:pPr>
                        <a:defRPr>
                          <a:solidFill>
                            <a:srgbClr val="FF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E47-4E39-BA75-576D3074EF1D}"/>
                </c:ext>
              </c:extLst>
            </c:dLbl>
            <c:dLbl>
              <c:idx val="3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7D23CF-4D7B-4A4D-A18F-521B45BFEF3B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7E47-4E39-BA75-576D3074EF1D}"/>
                </c:ext>
              </c:extLst>
            </c:dLbl>
            <c:dLbl>
              <c:idx val="3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ADD5F9C-E984-4BC4-9851-9DA33822B62C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E47-4E39-BA75-576D3074EF1D}"/>
                </c:ext>
              </c:extLst>
            </c:dLbl>
            <c:dLbl>
              <c:idx val="3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4E412F-F129-420D-9499-FC2AFBE192C5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7E47-4E39-BA75-576D3074EF1D}"/>
                </c:ext>
              </c:extLst>
            </c:dLbl>
            <c:dLbl>
              <c:idx val="3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2B0155-DF4E-4915-9E2C-BF8FAFAEBF3A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7E47-4E39-BA75-576D3074EF1D}"/>
                </c:ext>
              </c:extLst>
            </c:dLbl>
            <c:dLbl>
              <c:idx val="3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1854308-6BBB-4DB8-893A-4AF264A55951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7E47-4E39-BA75-576D3074EF1D}"/>
                </c:ext>
              </c:extLst>
            </c:dLbl>
            <c:dLbl>
              <c:idx val="3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2A218E8-9C1A-430F-B324-C3A57092D01D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7E47-4E39-BA75-576D3074EF1D}"/>
                </c:ext>
              </c:extLst>
            </c:dLbl>
            <c:dLbl>
              <c:idx val="3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BD96DFD-3E11-47B0-AE4A-7510B8261D7C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7E47-4E39-BA75-576D3074EF1D}"/>
                </c:ext>
              </c:extLst>
            </c:dLbl>
            <c:dLbl>
              <c:idx val="3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4CB154C-F91D-4E2A-B763-0FDA89CB1BEC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7E47-4E39-BA75-576D3074EF1D}"/>
                </c:ext>
              </c:extLst>
            </c:dLbl>
            <c:dLbl>
              <c:idx val="3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975A3D9-F8D2-447D-96FF-1816BE954EE5}" type="CELLRANGE">
                      <a:rPr lang="en-GB"/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E47-4E39-BA75-576D3074EF1D}"/>
                </c:ext>
              </c:extLst>
            </c:dLbl>
            <c:dLbl>
              <c:idx val="3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BB4E1DF-6AF5-4782-B888-E2C7A122A1ED}" type="CELLRANGE">
                      <a:rPr lang="en-US"/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7E47-4E39-BA75-576D3074EF1D}"/>
                </c:ext>
              </c:extLst>
            </c:dLbl>
            <c:dLbl>
              <c:idx val="4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2009E62-6ED6-4E03-AB70-273AD5ABF69C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7E47-4E39-BA75-576D3074EF1D}"/>
                </c:ext>
              </c:extLst>
            </c:dLbl>
            <c:dLbl>
              <c:idx val="4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D839B9-41FC-47F7-89B3-52CF785D2D08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7E47-4E39-BA75-576D3074EF1D}"/>
                </c:ext>
              </c:extLst>
            </c:dLbl>
            <c:dLbl>
              <c:idx val="4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A0CE29-30A9-4EEB-BF54-B3C36CAD9E4A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7E47-4E39-BA75-576D3074EF1D}"/>
                </c:ext>
              </c:extLst>
            </c:dLbl>
            <c:dLbl>
              <c:idx val="4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A516C2-17BD-47EE-A969-94497486AEED}" type="CELLRANGE">
                      <a:rPr lang="en-US">
                        <a:solidFill>
                          <a:schemeClr val="bg2">
                            <a:lumMod val="90000"/>
                          </a:schemeClr>
                        </a:solidFill>
                      </a:rPr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7E47-4E39-BA75-576D3074EF1D}"/>
                </c:ext>
              </c:extLst>
            </c:dLbl>
            <c:dLbl>
              <c:idx val="4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DC66480-82A8-47CF-BABA-27DAB29FF633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7E47-4E39-BA75-576D3074EF1D}"/>
                </c:ext>
              </c:extLst>
            </c:dLbl>
            <c:dLbl>
              <c:idx val="4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3A8CB7A-0ABF-4E44-8351-420B9CC1B3C7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7E47-4E39-BA75-576D3074EF1D}"/>
                </c:ext>
              </c:extLst>
            </c:dLbl>
            <c:dLbl>
              <c:idx val="4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FB2F75-6C9D-460D-A05C-DCAC63431866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7E47-4E39-BA75-576D3074EF1D}"/>
                </c:ext>
              </c:extLst>
            </c:dLbl>
            <c:dLbl>
              <c:idx val="4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2BE9A2D-50CB-49A7-ACE6-0FDA51F02B2C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7E47-4E39-BA75-576D3074E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1889666328837609"/>
                  <c:y val="-0.49135843316686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1'!$D$270:$D$317</c:f>
              <c:numCache>
                <c:formatCode>General</c:formatCode>
                <c:ptCount val="48"/>
                <c:pt idx="0">
                  <c:v>95.279000000000011</c:v>
                </c:pt>
                <c:pt idx="1">
                  <c:v>91.921000000000006</c:v>
                </c:pt>
                <c:pt idx="2">
                  <c:v>100</c:v>
                </c:pt>
                <c:pt idx="3">
                  <c:v>80.168000000000006</c:v>
                </c:pt>
                <c:pt idx="4">
                  <c:v>90.242000000000004</c:v>
                </c:pt>
                <c:pt idx="5">
                  <c:v>100</c:v>
                </c:pt>
                <c:pt idx="6">
                  <c:v>88.563000000000002</c:v>
                </c:pt>
                <c:pt idx="7">
                  <c:v>98.637</c:v>
                </c:pt>
                <c:pt idx="8">
                  <c:v>81.847000000000008</c:v>
                </c:pt>
                <c:pt idx="9">
                  <c:v>76.81</c:v>
                </c:pt>
                <c:pt idx="10">
                  <c:v>75.131</c:v>
                </c:pt>
                <c:pt idx="11">
                  <c:v>68.415000000000006</c:v>
                </c:pt>
                <c:pt idx="12">
                  <c:v>51.625</c:v>
                </c:pt>
                <c:pt idx="13">
                  <c:v>65.057000000000002</c:v>
                </c:pt>
                <c:pt idx="14">
                  <c:v>38.192999999999998</c:v>
                </c:pt>
                <c:pt idx="15">
                  <c:v>43.230000000000004</c:v>
                </c:pt>
                <c:pt idx="16">
                  <c:v>28.119</c:v>
                </c:pt>
                <c:pt idx="17">
                  <c:v>41.551000000000002</c:v>
                </c:pt>
                <c:pt idx="18">
                  <c:v>39.872</c:v>
                </c:pt>
                <c:pt idx="19">
                  <c:v>29.798000000000002</c:v>
                </c:pt>
                <c:pt idx="20">
                  <c:v>22</c:v>
                </c:pt>
                <c:pt idx="21">
                  <c:v>26.44</c:v>
                </c:pt>
                <c:pt idx="22">
                  <c:v>100</c:v>
                </c:pt>
                <c:pt idx="23">
                  <c:v>100</c:v>
                </c:pt>
                <c:pt idx="24">
                  <c:v>96.958000000000013</c:v>
                </c:pt>
                <c:pt idx="25">
                  <c:v>93.600000000000009</c:v>
                </c:pt>
                <c:pt idx="26">
                  <c:v>86.884</c:v>
                </c:pt>
                <c:pt idx="27">
                  <c:v>85.205000000000013</c:v>
                </c:pt>
                <c:pt idx="28">
                  <c:v>83.525999999999996</c:v>
                </c:pt>
                <c:pt idx="29">
                  <c:v>78.489000000000004</c:v>
                </c:pt>
                <c:pt idx="30">
                  <c:v>73.451999999999998</c:v>
                </c:pt>
                <c:pt idx="31">
                  <c:v>89.983000000000004</c:v>
                </c:pt>
                <c:pt idx="32">
                  <c:v>70.094000000000008</c:v>
                </c:pt>
                <c:pt idx="33">
                  <c:v>63.378</c:v>
                </c:pt>
                <c:pt idx="34">
                  <c:v>61.698999999999998</c:v>
                </c:pt>
                <c:pt idx="35">
                  <c:v>58.341000000000008</c:v>
                </c:pt>
                <c:pt idx="36">
                  <c:v>56.662000000000006</c:v>
                </c:pt>
                <c:pt idx="37">
                  <c:v>49.945999999999998</c:v>
                </c:pt>
                <c:pt idx="38">
                  <c:v>48.266999999999996</c:v>
                </c:pt>
                <c:pt idx="39">
                  <c:v>46.588000000000001</c:v>
                </c:pt>
                <c:pt idx="40">
                  <c:v>53.304000000000002</c:v>
                </c:pt>
                <c:pt idx="41">
                  <c:v>36.513999999999996</c:v>
                </c:pt>
                <c:pt idx="42">
                  <c:v>34.835000000000001</c:v>
                </c:pt>
                <c:pt idx="43">
                  <c:v>33.155999999999999</c:v>
                </c:pt>
                <c:pt idx="44">
                  <c:v>24.760999999999999</c:v>
                </c:pt>
                <c:pt idx="45">
                  <c:v>23.082000000000001</c:v>
                </c:pt>
                <c:pt idx="46">
                  <c:v>66.736000000000004</c:v>
                </c:pt>
                <c:pt idx="47">
                  <c:v>100</c:v>
                </c:pt>
              </c:numCache>
            </c:numRef>
          </c:xVal>
          <c:yVal>
            <c:numRef>
              <c:f>'Sheet 1'!$C$270:$C$317</c:f>
              <c:numCache>
                <c:formatCode>General</c:formatCode>
                <c:ptCount val="48"/>
                <c:pt idx="0">
                  <c:v>3.7</c:v>
                </c:pt>
                <c:pt idx="1">
                  <c:v>3.6</c:v>
                </c:pt>
                <c:pt idx="2">
                  <c:v>4.5</c:v>
                </c:pt>
                <c:pt idx="3">
                  <c:v>1.9</c:v>
                </c:pt>
                <c:pt idx="4">
                  <c:v>3.6</c:v>
                </c:pt>
                <c:pt idx="5">
                  <c:v>3.9</c:v>
                </c:pt>
                <c:pt idx="6">
                  <c:v>3.8</c:v>
                </c:pt>
                <c:pt idx="7">
                  <c:v>4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6.8</c:v>
                </c:pt>
                <c:pt idx="12">
                  <c:v>6.1</c:v>
                </c:pt>
                <c:pt idx="13">
                  <c:v>7.1</c:v>
                </c:pt>
                <c:pt idx="14">
                  <c:v>4.5999999999999996</c:v>
                </c:pt>
                <c:pt idx="15">
                  <c:v>8.1</c:v>
                </c:pt>
                <c:pt idx="16">
                  <c:v>6.8</c:v>
                </c:pt>
                <c:pt idx="17">
                  <c:v>8.1999999999999993</c:v>
                </c:pt>
                <c:pt idx="18">
                  <c:v>6.9</c:v>
                </c:pt>
                <c:pt idx="19">
                  <c:v>8.6999999999999993</c:v>
                </c:pt>
                <c:pt idx="20">
                  <c:v>9.5</c:v>
                </c:pt>
                <c:pt idx="21">
                  <c:v>9.1</c:v>
                </c:pt>
                <c:pt idx="22">
                  <c:v>2.6</c:v>
                </c:pt>
                <c:pt idx="23">
                  <c:v>1.9</c:v>
                </c:pt>
                <c:pt idx="24">
                  <c:v>3.7</c:v>
                </c:pt>
                <c:pt idx="25">
                  <c:v>0.16</c:v>
                </c:pt>
                <c:pt idx="26">
                  <c:v>3</c:v>
                </c:pt>
                <c:pt idx="27">
                  <c:v>4.3</c:v>
                </c:pt>
                <c:pt idx="28">
                  <c:v>4.9000000000000004</c:v>
                </c:pt>
                <c:pt idx="29">
                  <c:v>3</c:v>
                </c:pt>
                <c:pt idx="30">
                  <c:v>5.2</c:v>
                </c:pt>
                <c:pt idx="31">
                  <c:v>5.9</c:v>
                </c:pt>
                <c:pt idx="32">
                  <c:v>4.4000000000000004</c:v>
                </c:pt>
                <c:pt idx="33">
                  <c:v>2.6</c:v>
                </c:pt>
                <c:pt idx="34">
                  <c:v>3.7</c:v>
                </c:pt>
                <c:pt idx="35">
                  <c:v>2.6</c:v>
                </c:pt>
                <c:pt idx="36">
                  <c:v>7</c:v>
                </c:pt>
                <c:pt idx="37">
                  <c:v>4.5</c:v>
                </c:pt>
                <c:pt idx="38">
                  <c:v>4.2</c:v>
                </c:pt>
                <c:pt idx="39">
                  <c:v>7.3</c:v>
                </c:pt>
                <c:pt idx="40">
                  <c:v>5.6</c:v>
                </c:pt>
                <c:pt idx="41">
                  <c:v>8.5</c:v>
                </c:pt>
                <c:pt idx="42">
                  <c:v>8.1</c:v>
                </c:pt>
                <c:pt idx="43">
                  <c:v>4.7</c:v>
                </c:pt>
                <c:pt idx="44">
                  <c:v>5.0999999999999996</c:v>
                </c:pt>
                <c:pt idx="45">
                  <c:v>7.6</c:v>
                </c:pt>
                <c:pt idx="46">
                  <c:v>3</c:v>
                </c:pt>
                <c:pt idx="47">
                  <c:v>2.4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1'!$B$270:$B$317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 8</c:v>
                  </c:pt>
                  <c:pt idx="16">
                    <c:v>Great Britain 5</c:v>
                  </c:pt>
                  <c:pt idx="17">
                    <c:v>Germany 10</c:v>
                  </c:pt>
                  <c:pt idx="18">
                    <c:v>Finland 4</c:v>
                  </c:pt>
                  <c:pt idx="19">
                    <c:v>Norway 1</c:v>
                  </c:pt>
                  <c:pt idx="20">
                    <c:v>Sweden 2</c:v>
                  </c:pt>
                  <c:pt idx="21">
                    <c:v>Denmark 9</c:v>
                  </c:pt>
                  <c:pt idx="22">
                    <c:v>Nigeria</c:v>
                  </c:pt>
                  <c:pt idx="23">
                    <c:v>Ghana</c:v>
                  </c:pt>
                  <c:pt idx="24">
                    <c:v>Afghanistan</c:v>
                  </c:pt>
                  <c:pt idx="25">
                    <c:v>Pakistan</c:v>
                  </c:pt>
                  <c:pt idx="26">
                    <c:v>DR Congo</c:v>
                  </c:pt>
                  <c:pt idx="27">
                    <c:v>Venezuela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Kosovo</c:v>
                  </c:pt>
                  <c:pt idx="34">
                    <c:v>Serbia</c:v>
                  </c:pt>
                  <c:pt idx="35">
                    <c:v>Ukraine</c:v>
                  </c:pt>
                  <c:pt idx="36">
                    <c:v>Ireland</c:v>
                  </c:pt>
                  <c:pt idx="37">
                    <c:v>Latvia</c:v>
                  </c:pt>
                  <c:pt idx="38">
                    <c:v>Azerbaijan</c:v>
                  </c:pt>
                  <c:pt idx="39">
                    <c:v>Canada 7</c:v>
                  </c:pt>
                  <c:pt idx="40">
                    <c:v>Slovenia</c:v>
                  </c:pt>
                  <c:pt idx="41">
                    <c:v>Belgium 6</c:v>
                  </c:pt>
                  <c:pt idx="42">
                    <c:v>Netherlands 3</c:v>
                  </c:pt>
                  <c:pt idx="43">
                    <c:v>Japan 11</c:v>
                  </c:pt>
                  <c:pt idx="44">
                    <c:v>Estonia</c:v>
                  </c:pt>
                  <c:pt idx="45">
                    <c:v>Czech republic</c:v>
                  </c:pt>
                  <c:pt idx="46">
                    <c:v>Iraq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1-7E47-4E39-BA75-576D3074E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796096"/>
        <c:axId val="519793144"/>
      </c:scatterChart>
      <c:valAx>
        <c:axId val="5197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3144"/>
        <c:crosses val="autoZero"/>
        <c:crossBetween val="midCat"/>
      </c:valAx>
      <c:valAx>
        <c:axId val="51979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Religiosity,</a:t>
            </a:r>
            <a:r>
              <a:rPr lang="en-GB" baseline="0"/>
              <a:t> X, versus Averaged CC Top Priority choice of 'World Threats', Y</a:t>
            </a:r>
          </a:p>
          <a:p>
            <a:pPr>
              <a:defRPr/>
            </a:pPr>
            <a:r>
              <a:rPr lang="en-GB" baseline="0"/>
              <a:t>(a lesser constraint variant of single top choice)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E-46AB-AB40-7F742E34FEA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E-46AB-AB40-7F742E34FE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E-46AB-AB40-7F742E34FE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BE-46AB-AB40-7F742E34FE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C6DB88C-BBF5-4BB2-803C-D2764C950F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19614956507408E-2"/>
                      <c:h val="3.224216569470602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CBE-46AB-AB40-7F742E34FE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0E35B72-675B-4FDC-A4AA-6CE38FC688A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CBE-46AB-AB40-7F742E34FE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BE-46AB-AB40-7F742E34FE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BE-46AB-AB40-7F742E34FEA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D7FC312-3F07-4045-A296-2F14D07516A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CBE-46AB-AB40-7F742E34FE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61AB4DF-650A-4FBB-8861-C16E92E0624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CBE-46AB-AB40-7F742E34FEA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4300353-C3A9-4566-9AE3-122A9ECA438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CBE-46AB-AB40-7F742E34FEA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FCE25E9-5761-4C33-8559-63CF6E084CD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CBE-46AB-AB40-7F742E34FEA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700AAF8-8756-4717-9E25-7A063E4AD1E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CBE-46AB-AB40-7F742E34FEA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42A0A04-4C17-49C3-8837-1875A884159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CBE-46AB-AB40-7F742E34FEA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BCA1C30-E64B-4A9D-96BA-0C9EA1246F4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CBE-46AB-AB40-7F742E34FEA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93C6316-F5FE-446D-89FC-B0F4EBFE8C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CBE-46AB-AB40-7F742E34FEA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8D31940-D04E-4686-9AC0-B2FF9181410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CBE-46AB-AB40-7F742E34FEA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A325C9C-4E32-4822-B92E-C7DC77CA095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CBE-46AB-AB40-7F742E34FEA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41671A3-B3AF-40E7-8313-D11378558FC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CBE-46AB-AB40-7F742E34FEA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50002C7-76EF-4171-872B-8A1D9095D2B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CBE-46AB-AB40-7F742E34FEA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095771A-D902-47BA-BF22-219BFBDBC4D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CBE-46AB-AB40-7F742E34FEA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50C53CA-ACCA-4044-9631-328D054F18E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CBE-46AB-AB40-7F742E34FE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185022879993404"/>
                  <c:y val="0.102896858996708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1'!$AE$176:$AE$197</c:f>
              <c:numCache>
                <c:formatCode>General</c:formatCode>
                <c:ptCount val="22"/>
                <c:pt idx="4">
                  <c:v>12</c:v>
                </c:pt>
                <c:pt idx="5">
                  <c:v>12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16</c:v>
                </c:pt>
                <c:pt idx="12">
                  <c:v>13</c:v>
                </c:pt>
                <c:pt idx="13">
                  <c:v>7</c:v>
                </c:pt>
                <c:pt idx="14">
                  <c:v>13</c:v>
                </c:pt>
                <c:pt idx="15">
                  <c:v>12.5</c:v>
                </c:pt>
                <c:pt idx="16">
                  <c:v>12.5</c:v>
                </c:pt>
                <c:pt idx="17">
                  <c:v>13</c:v>
                </c:pt>
                <c:pt idx="18">
                  <c:v>16.5</c:v>
                </c:pt>
                <c:pt idx="19">
                  <c:v>13</c:v>
                </c:pt>
                <c:pt idx="20">
                  <c:v>28.5</c:v>
                </c:pt>
                <c:pt idx="21">
                  <c:v>23.5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1'!$B$176:$B$197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 4</c:v>
                  </c:pt>
                  <c:pt idx="13">
                    <c:v>Italy 5</c:v>
                  </c:pt>
                  <c:pt idx="14">
                    <c:v>Australia 8</c:v>
                  </c:pt>
                  <c:pt idx="15">
                    <c:v>France 9</c:v>
                  </c:pt>
                  <c:pt idx="16">
                    <c:v>Great Britain 7</c:v>
                  </c:pt>
                  <c:pt idx="17">
                    <c:v>Germany 10</c:v>
                  </c:pt>
                  <c:pt idx="18">
                    <c:v>Finland 3</c:v>
                  </c:pt>
                  <c:pt idx="19">
                    <c:v>Norway 2</c:v>
                  </c:pt>
                  <c:pt idx="20">
                    <c:v>Sweden 1</c:v>
                  </c:pt>
                  <c:pt idx="21">
                    <c:v>Denmark 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CBE-46AB-AB40-7F742E34F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285784"/>
        <c:axId val="303290376"/>
      </c:scatterChart>
      <c:valAx>
        <c:axId val="30328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290376"/>
        <c:crosses val="autoZero"/>
        <c:crossBetween val="midCat"/>
      </c:valAx>
      <c:valAx>
        <c:axId val="30329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285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Debiased Religiosity versus Responses 'A Great Deal' for two Climate Change Concerns - How much Personal Impact (Blue), and How much Power Org/UN to Combat (Pink), and versus % UN Poll Vote Share for 'Action on Climate Change' (Orange), for 22 Nations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Climate Concern, PI:GD'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B2CE76C-D754-4D4F-94E6-C59F9AAF310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A38-467C-917D-23341621426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92001EB-FEFB-4D80-BC50-67E2B4CF80E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A38-467C-917D-23341621426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1F12327-29B0-460A-8D8E-7778162460F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A38-467C-917D-23341621426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A874C14-8F4D-4A2F-98BF-0F5359AFF5F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A38-467C-917D-23341621426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F9A49A1-87FF-465E-8BC2-2DC4A3F8DDF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A38-467C-917D-23341621426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6704C2E-0F51-4312-A7F4-811538A75C1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A38-467C-917D-23341621426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7A162F1-7566-464D-B84E-505E5C3FA5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A38-467C-917D-23341621426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3656AD8-AA36-4DA4-95EB-8AFAA989DB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A38-467C-917D-23341621426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7B137C6-40A4-477C-9DEA-CDCD61BC1A5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A38-467C-917D-23341621426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15BAD2A-4EB7-4E1A-8E1E-80070A90926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A38-467C-917D-23341621426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648D710-3FC0-457F-894D-9AFC0F49135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A38-467C-917D-23341621426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7409FA1-4DAF-48B9-8A8A-CDD634F575B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A38-467C-917D-23341621426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325698B-8A3A-43D4-880D-6301C550D0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A38-467C-917D-23341621426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0A25C53-B84F-49E3-B17E-FABF4EBD63C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A38-467C-917D-23341621426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F7E77F0-5A0A-4571-8682-54D5F8D1405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A38-467C-917D-23341621426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D7C03C2-1822-4341-B12C-1105194B30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A38-467C-917D-23341621426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9EAE35E-DCAA-4EFD-B28D-E5D40E5759B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A38-467C-917D-23341621426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5651725-354A-4BFC-B9D2-35D6622C695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A38-467C-917D-23341621426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F2AE3E9-462E-4A3C-9059-9887AB7628F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A38-467C-917D-23341621426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CA10702-4E3C-4111-B036-528C9C6F0AA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A38-467C-917D-23341621426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EFDB3B3-6CEC-460E-91F5-5B829EA5EBB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A38-467C-917D-23341621426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88E53C3-439F-4913-887B-29DFC0DEC99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A38-467C-917D-233416214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2047333685059279"/>
                  <c:y val="-8.359397877321890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1'!$D$120:$D$141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1'!$C$120:$C$141</c:f>
              <c:numCache>
                <c:formatCode>General</c:formatCode>
                <c:ptCount val="22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32</c:v>
                </c:pt>
                <c:pt idx="13">
                  <c:v>29</c:v>
                </c:pt>
                <c:pt idx="14">
                  <c:v>29</c:v>
                </c:pt>
                <c:pt idx="15">
                  <c:v>26</c:v>
                </c:pt>
                <c:pt idx="16">
                  <c:v>17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1'!$B$120:$B$141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19">
                    <c:v>Norway</c:v>
                  </c:pt>
                  <c:pt idx="20">
                    <c:v>Sweden</c:v>
                  </c:pt>
                  <c:pt idx="21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5A38-467C-917D-233416214266}"/>
            </c:ext>
          </c:extLst>
        </c:ser>
        <c:ser>
          <c:idx val="2"/>
          <c:order val="2"/>
          <c:tx>
            <c:v>UN 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FF">
                  <a:alpha val="30000"/>
                </a:srgbClr>
              </a:solidFill>
              <a:ln w="9525">
                <a:noFill/>
              </a:ln>
              <a:effectLst/>
            </c:spPr>
          </c:marker>
          <c:dPt>
            <c:idx val="7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5A38-467C-917D-233416214266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5A38-467C-917D-233416214266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5A38-467C-917D-233416214266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5A38-467C-917D-233416214266}"/>
              </c:ext>
            </c:extLst>
          </c:dPt>
          <c:trendline>
            <c:spPr>
              <a:ln w="19050" cap="rnd">
                <a:solidFill>
                  <a:srgbClr val="FF00FF">
                    <a:alpha val="30000"/>
                  </a:srgb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039261574604059"/>
                  <c:y val="0.323555249681193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B7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1'!$D$120:$D$141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1'!$W$120:$W$141</c:f>
              <c:numCache>
                <c:formatCode>General</c:formatCode>
                <c:ptCount val="22"/>
                <c:pt idx="0">
                  <c:v>64</c:v>
                </c:pt>
                <c:pt idx="1">
                  <c:v>58</c:v>
                </c:pt>
                <c:pt idx="2">
                  <c:v>67</c:v>
                </c:pt>
                <c:pt idx="3">
                  <c:v>56</c:v>
                </c:pt>
                <c:pt idx="4">
                  <c:v>51</c:v>
                </c:pt>
                <c:pt idx="5">
                  <c:v>44</c:v>
                </c:pt>
                <c:pt idx="6">
                  <c:v>62</c:v>
                </c:pt>
                <c:pt idx="7">
                  <c:v>53</c:v>
                </c:pt>
                <c:pt idx="8">
                  <c:v>47</c:v>
                </c:pt>
                <c:pt idx="9">
                  <c:v>47</c:v>
                </c:pt>
                <c:pt idx="10">
                  <c:v>46</c:v>
                </c:pt>
                <c:pt idx="11">
                  <c:v>41</c:v>
                </c:pt>
                <c:pt idx="12">
                  <c:v>43</c:v>
                </c:pt>
                <c:pt idx="13">
                  <c:v>49</c:v>
                </c:pt>
                <c:pt idx="14">
                  <c:v>36</c:v>
                </c:pt>
                <c:pt idx="15">
                  <c:v>31</c:v>
                </c:pt>
                <c:pt idx="16">
                  <c:v>32</c:v>
                </c:pt>
                <c:pt idx="17">
                  <c:v>27</c:v>
                </c:pt>
                <c:pt idx="18">
                  <c:v>29</c:v>
                </c:pt>
                <c:pt idx="19">
                  <c:v>31</c:v>
                </c:pt>
                <c:pt idx="20">
                  <c:v>23</c:v>
                </c:pt>
                <c:pt idx="2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5A38-467C-917D-23341621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280360"/>
        <c:axId val="546282328"/>
      </c:scatterChart>
      <c:scatterChart>
        <c:scatterStyle val="lineMarker"/>
        <c:varyColors val="0"/>
        <c:ser>
          <c:idx val="1"/>
          <c:order val="1"/>
          <c:tx>
            <c:v>CC % Share of UN Concerns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DEF9A87-D729-433C-8DF3-E5EF2D6746F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5A38-467C-917D-23341621426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5254D0A-84F2-47D2-B219-B1871F54011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5A38-467C-917D-23341621426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1375779-AF25-4323-99BC-B295F507F21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5A38-467C-917D-23341621426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44220EA-FBF5-40A2-811D-E37C5709E09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5A38-467C-917D-23341621426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1CD251F-1FB5-42D7-87B2-D6FDC4009E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5A38-467C-917D-23341621426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C5A5FF-8B2E-4567-831B-B59FEBE77D6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5A38-467C-917D-23341621426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1E973E5-C555-4058-82B7-861BCBD7F75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5A38-467C-917D-23341621426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80324D5-F1CD-495F-8E1B-7A8AEA7FAD3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5A38-467C-917D-23341621426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24C294C-4CB6-4FBF-BEA0-09DAD55DB89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5A38-467C-917D-23341621426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BD19D9C-2D2B-4667-A01D-92F2186433C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5A38-467C-917D-23341621426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C327DB7-CAC5-4FA6-B489-C4843BE5120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5A38-467C-917D-23341621426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B6CD78C-8713-45EE-B275-78B387BE030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5A38-467C-917D-23341621426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3FAF42E-CB01-4506-9E01-22E20954CBB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5A38-467C-917D-23341621426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2C8DA85-329A-42C4-8BEF-475663A32C0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5A38-467C-917D-23341621426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1F31BF1-53EA-44B6-8676-3F154096D69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5A38-467C-917D-23341621426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6636A74-AEC6-4C32-B1F3-6A81D94A939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5A38-467C-917D-23341621426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F6CE0CD-57DE-44B7-8785-50D94D13CBA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5A38-467C-917D-23341621426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AE7C8FB-55A1-43A6-9C63-CD10F9503D4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5A38-467C-917D-23341621426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F034C34-73FF-495D-AADD-7A017E06C4A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5A38-467C-917D-23341621426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76EEB7A-07FC-4D93-97F4-4212CD4D779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5A38-467C-917D-23341621426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8C7A844-33F2-4782-8B2F-029CA2AE83E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5A38-467C-917D-23341621426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534518D-1436-4784-8CBA-D271BAC91CE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5A38-467C-917D-233416214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0024577680002389"/>
                  <c:y val="5.96730293032137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1'!$D$120:$D$141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1'!$E$120:$E$141</c:f>
              <c:numCache>
                <c:formatCode>General</c:formatCode>
                <c:ptCount val="22"/>
                <c:pt idx="0">
                  <c:v>22.200000000000003</c:v>
                </c:pt>
                <c:pt idx="1">
                  <c:v>21.6</c:v>
                </c:pt>
                <c:pt idx="2">
                  <c:v>27</c:v>
                </c:pt>
                <c:pt idx="3">
                  <c:v>11.399999999999999</c:v>
                </c:pt>
                <c:pt idx="4">
                  <c:v>21.6</c:v>
                </c:pt>
                <c:pt idx="5">
                  <c:v>23.4</c:v>
                </c:pt>
                <c:pt idx="6">
                  <c:v>22.799999999999997</c:v>
                </c:pt>
                <c:pt idx="7">
                  <c:v>24</c:v>
                </c:pt>
                <c:pt idx="8">
                  <c:v>21.6</c:v>
                </c:pt>
                <c:pt idx="9">
                  <c:v>18.600000000000001</c:v>
                </c:pt>
                <c:pt idx="10">
                  <c:v>19.799999999999997</c:v>
                </c:pt>
                <c:pt idx="11">
                  <c:v>40.799999999999997</c:v>
                </c:pt>
                <c:pt idx="12">
                  <c:v>36.599999999999994</c:v>
                </c:pt>
                <c:pt idx="13">
                  <c:v>42.599999999999994</c:v>
                </c:pt>
                <c:pt idx="14">
                  <c:v>27.599999999999998</c:v>
                </c:pt>
                <c:pt idx="15">
                  <c:v>48.599999999999994</c:v>
                </c:pt>
                <c:pt idx="16">
                  <c:v>40.799999999999997</c:v>
                </c:pt>
                <c:pt idx="17">
                  <c:v>49.199999999999996</c:v>
                </c:pt>
                <c:pt idx="18">
                  <c:v>41.400000000000006</c:v>
                </c:pt>
                <c:pt idx="19">
                  <c:v>52.199999999999996</c:v>
                </c:pt>
                <c:pt idx="20">
                  <c:v>57</c:v>
                </c:pt>
                <c:pt idx="21">
                  <c:v>54.599999999999994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1'!$B$120:$B$141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19">
                    <c:v>Norway</c:v>
                  </c:pt>
                  <c:pt idx="20">
                    <c:v>Sweden</c:v>
                  </c:pt>
                  <c:pt idx="21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5-5A38-467C-917D-23341621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367696"/>
        <c:axId val="532366056"/>
      </c:scatterChart>
      <c:valAx>
        <c:axId val="54628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%</a:t>
                </a:r>
                <a:r>
                  <a:rPr lang="en-GB" sz="1400" baseline="0"/>
                  <a:t> Debiased National Religiosity</a:t>
                </a:r>
                <a:endParaRPr lang="en-GB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2328"/>
        <c:crosses val="autoZero"/>
        <c:crossBetween val="midCat"/>
      </c:valAx>
      <c:valAx>
        <c:axId val="54628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300"/>
                  <a:t>% Climate Change Conerns - </a:t>
                </a:r>
                <a:r>
                  <a:rPr lang="en-GB" sz="1300" baseline="0"/>
                  <a:t> </a:t>
                </a:r>
                <a:r>
                  <a:rPr lang="en-GB" sz="1300"/>
                  <a:t>(Personal Impact: 'Great Deal'), Blue, and</a:t>
                </a:r>
              </a:p>
              <a:p>
                <a:pPr>
                  <a:defRPr/>
                </a:pPr>
                <a:r>
                  <a:rPr lang="en-GB" sz="1300"/>
                  <a:t>(Org/UN Power to Combat Climate</a:t>
                </a:r>
                <a:r>
                  <a:rPr lang="en-GB" sz="1300" baseline="0"/>
                  <a:t> Change: 'Great Deal'), Pink</a:t>
                </a:r>
                <a:endParaRPr lang="en-GB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0360"/>
        <c:crosses val="autoZero"/>
        <c:crossBetween val="midCat"/>
      </c:valAx>
      <c:valAx>
        <c:axId val="532366056"/>
        <c:scaling>
          <c:orientation val="minMax"/>
          <c:min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%</a:t>
                </a:r>
                <a:r>
                  <a:rPr lang="en-GB" sz="1400" baseline="0"/>
                  <a:t> UN Vote Share for 'Action on Climate Chnage'</a:t>
                </a:r>
                <a:endParaRPr lang="en-GB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367696"/>
        <c:crosses val="max"/>
        <c:crossBetween val="midCat"/>
      </c:valAx>
      <c:valAx>
        <c:axId val="53236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66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/>
              <a:t>Debiased</a:t>
            </a:r>
            <a:r>
              <a:rPr lang="en-GB" sz="1400" b="1" baseline="0"/>
              <a:t> Religiosity versus ALLIED BELIEF+ </a:t>
            </a:r>
            <a:r>
              <a:rPr lang="en-GB" sz="1400" b="0" baseline="0"/>
              <a:t>(strong, bold blue </a:t>
            </a:r>
            <a:r>
              <a:rPr lang="el-GR" sz="1400" b="0" baseline="0">
                <a:latin typeface="Calibri" panose="020F0502020204030204" pitchFamily="34" charset="0"/>
                <a:cs typeface="Calibri" panose="020F0502020204030204" pitchFamily="34" charset="0"/>
              </a:rPr>
              <a:t>Δ</a:t>
            </a:r>
            <a:r>
              <a:rPr lang="en-GB" sz="1400" b="0" baseline="0">
                <a:latin typeface="Calibri" panose="020F0502020204030204" pitchFamily="34" charset="0"/>
                <a:cs typeface="Calibri" panose="020F0502020204030204" pitchFamily="34" charset="0"/>
              </a:rPr>
              <a:t>, medium, muted pink</a:t>
            </a:r>
            <a:r>
              <a:rPr lang="en-GB" sz="1400" b="0"/>
              <a:t>)</a:t>
            </a:r>
            <a:r>
              <a:rPr lang="en-GB" sz="1400" b="1"/>
              <a:t>,</a:t>
            </a:r>
            <a:r>
              <a:rPr lang="en-GB" sz="1400" b="1" baseline="0"/>
              <a:t> and Constrained Belief </a:t>
            </a:r>
            <a:r>
              <a:rPr lang="en-GB" sz="1400" b="0" baseline="0"/>
              <a:t>(weak, muted orange, strong, muted red, Est full, bold orange </a:t>
            </a:r>
            <a:r>
              <a:rPr lang="he-IL" sz="1400" b="0" baseline="0">
                <a:latin typeface="Calibri" panose="020F0502020204030204" pitchFamily="34" charset="0"/>
                <a:cs typeface="Calibri" panose="020F0502020204030204" pitchFamily="34" charset="0"/>
              </a:rPr>
              <a:t>ﬦ</a:t>
            </a:r>
            <a:r>
              <a:rPr lang="en-GB" sz="1400" b="0" baseline="0"/>
              <a:t>)</a:t>
            </a:r>
            <a:r>
              <a:rPr lang="en-GB" sz="1400" b="1" baseline="0"/>
              <a:t>, for 22 Nations. Full ConBel = CORE BELIEF.</a:t>
            </a:r>
            <a:endParaRPr lang="en-GB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Climate Concern: Impacts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1"/>
              </a:solidFill>
              <a:ln w="1587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79D9BE9-657B-4233-B3F3-6B7875E0407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06C-449F-947B-72B77A9B30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CB9B625-2DC2-44FC-B5F5-07D70C62478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06C-449F-947B-72B77A9B30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3EA588F-79DC-46D5-9F95-B9721C3A752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06C-449F-947B-72B77A9B30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FC5612E-92FF-4F47-B2CC-F760F40C25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06C-449F-947B-72B77A9B30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0C3872A-24AB-4934-B103-3A24A5FC431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06C-449F-947B-72B77A9B303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387D566-B963-4C6C-9664-90552237F2A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06C-449F-947B-72B77A9B303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B9D7F03-977F-41B8-BA8F-8D591F2517E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06C-449F-947B-72B77A9B303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CE04BF2-D2F3-4699-A977-E8186992DDC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06C-449F-947B-72B77A9B303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D8051E4-FB65-4E6F-A8D9-F0FEF05E814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06C-449F-947B-72B77A9B303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052F852-38C1-4CB9-B903-F5CB5C30B9F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06C-449F-947B-72B77A9B303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4E0DB4C-25FE-419A-8922-206B6F94E89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06C-449F-947B-72B77A9B303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23CA1C5-4EBF-4B88-B1C4-A2C67656F82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06C-449F-947B-72B77A9B303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A23C4D8-1B35-4C4C-BD45-4ACCEA4F66B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06C-449F-947B-72B77A9B303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1002AA1-24CC-489E-BF54-07CFE2AE1A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06C-449F-947B-72B77A9B303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C00D3CE-FC97-44F0-B630-39C71C331A4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06C-449F-947B-72B77A9B303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DD9B632-E480-421D-AD1A-4F58FCE28FE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06C-449F-947B-72B77A9B303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A8E8383-CF89-488C-8734-B0AFF734DFA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06C-449F-947B-72B77A9B303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1BA5F60-18E9-4C2D-ADCC-790D0061288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06C-449F-947B-72B77A9B303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96C7696-19E7-4072-9EBC-CD73DBD6969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806C-449F-947B-72B77A9B303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CD6BCF4-3D41-4F6A-83E7-E48456B76C2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06C-449F-947B-72B77A9B303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7949E73-0A2F-4659-8CC0-D52FED7383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06C-449F-947B-72B77A9B303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912DD5B-B5D7-463D-AA09-9FBCE61A1BD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806C-449F-947B-72B77A9B30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57150" cap="rnd">
                <a:solidFill>
                  <a:schemeClr val="accent1">
                    <a:alpha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9.0100676284077627E-2"/>
                  <c:y val="-3.02080036605593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1'!$C$176:$C$197</c:f>
              <c:numCache>
                <c:formatCode>General</c:formatCode>
                <c:ptCount val="22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32</c:v>
                </c:pt>
                <c:pt idx="13">
                  <c:v>29</c:v>
                </c:pt>
                <c:pt idx="14">
                  <c:v>29</c:v>
                </c:pt>
                <c:pt idx="15">
                  <c:v>26</c:v>
                </c:pt>
                <c:pt idx="16">
                  <c:v>17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1'!$B$176:$B$197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 4</c:v>
                  </c:pt>
                  <c:pt idx="13">
                    <c:v>Italy 5</c:v>
                  </c:pt>
                  <c:pt idx="14">
                    <c:v>Australia 8</c:v>
                  </c:pt>
                  <c:pt idx="15">
                    <c:v>France 9</c:v>
                  </c:pt>
                  <c:pt idx="16">
                    <c:v>Great Britain 7</c:v>
                  </c:pt>
                  <c:pt idx="17">
                    <c:v>Germany 10</c:v>
                  </c:pt>
                  <c:pt idx="18">
                    <c:v>Finland 3</c:v>
                  </c:pt>
                  <c:pt idx="19">
                    <c:v>Norway 2</c:v>
                  </c:pt>
                  <c:pt idx="20">
                    <c:v>Sweden 1</c:v>
                  </c:pt>
                  <c:pt idx="21">
                    <c:v>Denmark 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806C-449F-947B-72B77A9B303A}"/>
            </c:ext>
          </c:extLst>
        </c:ser>
        <c:ser>
          <c:idx val="2"/>
          <c:order val="2"/>
          <c:tx>
            <c:v>Un Power to Combat CC: GD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FF">
                  <a:alpha val="30000"/>
                </a:srgbClr>
              </a:solidFill>
              <a:ln w="9525">
                <a:noFill/>
              </a:ln>
              <a:effectLst/>
            </c:spPr>
          </c:marker>
          <c:dPt>
            <c:idx val="7"/>
            <c:marker>
              <c:symbol val="circle"/>
              <c:size val="3"/>
              <c:spPr>
                <a:solidFill>
                  <a:srgbClr val="FF00FF">
                    <a:alpha val="55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806C-449F-947B-72B77A9B303A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FF00FF">
                    <a:alpha val="55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806C-449F-947B-72B77A9B303A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FF00FF">
                    <a:alpha val="55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806C-449F-947B-72B77A9B303A}"/>
              </c:ext>
            </c:extLst>
          </c:dPt>
          <c:trendline>
            <c:spPr>
              <a:ln w="12700" cap="rnd">
                <a:solidFill>
                  <a:srgbClr val="FF00FF">
                    <a:alpha val="40000"/>
                  </a:srgb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8888413127191219"/>
                  <c:y val="0.3702864260611491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AB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1'!$F$176:$F$197</c:f>
              <c:numCache>
                <c:formatCode>General</c:formatCode>
                <c:ptCount val="22"/>
                <c:pt idx="0">
                  <c:v>64</c:v>
                </c:pt>
                <c:pt idx="1">
                  <c:v>58</c:v>
                </c:pt>
                <c:pt idx="2">
                  <c:v>67</c:v>
                </c:pt>
                <c:pt idx="3">
                  <c:v>56</c:v>
                </c:pt>
                <c:pt idx="4">
                  <c:v>51</c:v>
                </c:pt>
                <c:pt idx="5">
                  <c:v>44</c:v>
                </c:pt>
                <c:pt idx="6">
                  <c:v>62</c:v>
                </c:pt>
                <c:pt idx="7">
                  <c:v>53</c:v>
                </c:pt>
                <c:pt idx="8">
                  <c:v>47</c:v>
                </c:pt>
                <c:pt idx="9">
                  <c:v>47</c:v>
                </c:pt>
                <c:pt idx="10">
                  <c:v>46</c:v>
                </c:pt>
                <c:pt idx="11">
                  <c:v>41</c:v>
                </c:pt>
                <c:pt idx="12">
                  <c:v>43</c:v>
                </c:pt>
                <c:pt idx="13">
                  <c:v>49</c:v>
                </c:pt>
                <c:pt idx="14">
                  <c:v>36</c:v>
                </c:pt>
                <c:pt idx="15">
                  <c:v>31</c:v>
                </c:pt>
                <c:pt idx="16">
                  <c:v>32</c:v>
                </c:pt>
                <c:pt idx="17">
                  <c:v>27</c:v>
                </c:pt>
                <c:pt idx="18">
                  <c:v>29</c:v>
                </c:pt>
                <c:pt idx="19">
                  <c:v>31</c:v>
                </c:pt>
                <c:pt idx="20">
                  <c:v>23</c:v>
                </c:pt>
                <c:pt idx="2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06C-449F-947B-72B77A9B3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280360"/>
        <c:axId val="546282328"/>
      </c:scatterChart>
      <c:scatterChart>
        <c:scatterStyle val="lineMarker"/>
        <c:varyColors val="0"/>
        <c:ser>
          <c:idx val="1"/>
          <c:order val="1"/>
          <c:tx>
            <c:v>Climate Action Share of UN Issues List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1587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trendline>
            <c:spPr>
              <a:ln w="57150" cap="rnd">
                <a:solidFill>
                  <a:schemeClr val="accent2">
                    <a:alpha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0697961568672529"/>
                  <c:y val="-3.38533107090427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1'!$E$176:$E$197</c:f>
              <c:numCache>
                <c:formatCode>General</c:formatCode>
                <c:ptCount val="22"/>
                <c:pt idx="0">
                  <c:v>3.7</c:v>
                </c:pt>
                <c:pt idx="1">
                  <c:v>3.6</c:v>
                </c:pt>
                <c:pt idx="2">
                  <c:v>4.5</c:v>
                </c:pt>
                <c:pt idx="3">
                  <c:v>1.9</c:v>
                </c:pt>
                <c:pt idx="4">
                  <c:v>3.6</c:v>
                </c:pt>
                <c:pt idx="5">
                  <c:v>3.9</c:v>
                </c:pt>
                <c:pt idx="6">
                  <c:v>3.8</c:v>
                </c:pt>
                <c:pt idx="7">
                  <c:v>4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6.8</c:v>
                </c:pt>
                <c:pt idx="12">
                  <c:v>6.1</c:v>
                </c:pt>
                <c:pt idx="13">
                  <c:v>7.1</c:v>
                </c:pt>
                <c:pt idx="14">
                  <c:v>4.5999999999999996</c:v>
                </c:pt>
                <c:pt idx="15">
                  <c:v>8.1</c:v>
                </c:pt>
                <c:pt idx="16">
                  <c:v>6.8</c:v>
                </c:pt>
                <c:pt idx="17">
                  <c:v>8.1999999999999993</c:v>
                </c:pt>
                <c:pt idx="18">
                  <c:v>6.9</c:v>
                </c:pt>
                <c:pt idx="19">
                  <c:v>8.6999999999999993</c:v>
                </c:pt>
                <c:pt idx="20">
                  <c:v>9.5</c:v>
                </c:pt>
                <c:pt idx="21">
                  <c:v>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806C-449F-947B-72B77A9B303A}"/>
            </c:ext>
          </c:extLst>
        </c:ser>
        <c:ser>
          <c:idx val="3"/>
          <c:order val="3"/>
          <c:tx>
            <c:v>Actual top priorities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1'!$G$176:$G$197</c:f>
              <c:numCache>
                <c:formatCode>General</c:formatCode>
                <c:ptCount val="22"/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806C-449F-947B-72B77A9B303A}"/>
            </c:ext>
          </c:extLst>
        </c:ser>
        <c:ser>
          <c:idx val="4"/>
          <c:order val="4"/>
          <c:tx>
            <c:v>Top Priority 2nd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1'!$J$176:$J$197</c:f>
              <c:numCache>
                <c:formatCode>General</c:formatCode>
                <c:ptCount val="22"/>
                <c:pt idx="1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806C-449F-947B-72B77A9B303A}"/>
            </c:ext>
          </c:extLst>
        </c:ser>
        <c:ser>
          <c:idx val="5"/>
          <c:order val="5"/>
          <c:tx>
            <c:v>Strongly Constrained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5875" cap="rnd">
                <a:solidFill>
                  <a:srgbClr val="FF0000">
                    <a:alpha val="40000"/>
                  </a:srgb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1'!$AE$176:$AE$197</c:f>
              <c:numCache>
                <c:formatCode>General</c:formatCode>
                <c:ptCount val="22"/>
                <c:pt idx="4">
                  <c:v>12</c:v>
                </c:pt>
                <c:pt idx="5">
                  <c:v>12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16</c:v>
                </c:pt>
                <c:pt idx="12">
                  <c:v>13</c:v>
                </c:pt>
                <c:pt idx="13">
                  <c:v>7</c:v>
                </c:pt>
                <c:pt idx="14">
                  <c:v>13</c:v>
                </c:pt>
                <c:pt idx="15">
                  <c:v>12.5</c:v>
                </c:pt>
                <c:pt idx="16">
                  <c:v>12.5</c:v>
                </c:pt>
                <c:pt idx="17">
                  <c:v>13</c:v>
                </c:pt>
                <c:pt idx="18">
                  <c:v>16.5</c:v>
                </c:pt>
                <c:pt idx="19">
                  <c:v>13</c:v>
                </c:pt>
                <c:pt idx="20">
                  <c:v>28.5</c:v>
                </c:pt>
                <c:pt idx="21">
                  <c:v>23.5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806C-449F-947B-72B77A9B3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367696"/>
        <c:axId val="532366056"/>
      </c:scatterChart>
      <c:valAx>
        <c:axId val="54628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Debiased</a:t>
                </a:r>
                <a:r>
                  <a:rPr lang="en-GB" sz="1400" baseline="0"/>
                  <a:t> National Religiosity</a:t>
                </a:r>
                <a:endParaRPr lang="en-GB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2328"/>
        <c:crosses val="autoZero"/>
        <c:crossBetween val="midCat"/>
      </c:valAx>
      <c:valAx>
        <c:axId val="54628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0" i="0" baseline="0">
                    <a:effectLst/>
                  </a:rPr>
                  <a:t>% Climate Change Conerns -  (Personal Impact: 'Great Deal'), Blue, and</a:t>
                </a:r>
                <a:endParaRPr lang="en-GB" sz="1400">
                  <a:effectLst/>
                </a:endParaRPr>
              </a:p>
              <a:p>
                <a:pPr>
                  <a:defRPr/>
                </a:pPr>
                <a:r>
                  <a:rPr lang="en-GB" sz="1400" b="0" i="0" baseline="0">
                    <a:effectLst/>
                  </a:rPr>
                  <a:t>(Org/UN Power to Combat Climate Change: 'Great Deal'), Pink</a:t>
                </a:r>
                <a:endParaRPr lang="en-GB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0360"/>
        <c:crosses val="autoZero"/>
        <c:crossBetween val="midCat"/>
      </c:valAx>
      <c:valAx>
        <c:axId val="532366056"/>
        <c:scaling>
          <c:orientation val="minMax"/>
          <c:max val="8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% UN Vote Share for 'Action on Climate Chnage' :</a:t>
                </a:r>
                <a:r>
                  <a:rPr lang="en-GB" sz="1400" baseline="0"/>
                  <a:t> </a:t>
                </a:r>
                <a:r>
                  <a:rPr lang="en-GB" sz="1400" b="1" baseline="0"/>
                  <a:t>Muted</a:t>
                </a:r>
                <a:r>
                  <a:rPr lang="en-GB" sz="1400" baseline="0"/>
                  <a:t> orange (/6=CBel)</a:t>
                </a:r>
                <a:endParaRPr lang="en-GB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367696"/>
        <c:crosses val="max"/>
        <c:crossBetween val="midCat"/>
      </c:valAx>
      <c:valAx>
        <c:axId val="53236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66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Debiased Religiosity, versus (UN POLL vote share for 'ACTION ON CLIMATE CHANGE')/6. For 48 nations. Highlighting Religio-regional and GDP per Capita info.</a:t>
            </a:r>
          </a:p>
        </c:rich>
      </c:tx>
      <c:layout>
        <c:manualLayout>
          <c:xMode val="edge"/>
          <c:yMode val="edge"/>
          <c:x val="0.12275990099009901"/>
          <c:y val="2.97339593114240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902393388945192E-2"/>
          <c:y val="0.13137715179968701"/>
          <c:w val="0.94578077492788648"/>
          <c:h val="0.827623994183825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011-415F-BF81-A2023B8A2E95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11-415F-BF81-A2023B8A2E95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011-415F-BF81-A2023B8A2E95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011-415F-BF81-A2023B8A2E95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011-415F-BF81-A2023B8A2E95}"/>
              </c:ext>
            </c:extLst>
          </c:dPt>
          <c:dPt>
            <c:idx val="5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011-415F-BF81-A2023B8A2E95}"/>
              </c:ext>
            </c:extLst>
          </c:dPt>
          <c:dPt>
            <c:idx val="6"/>
            <c:marker>
              <c:symbol val="circle"/>
              <c:size val="8"/>
              <c:spPr>
                <a:solidFill>
                  <a:srgbClr val="00B050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011-415F-BF81-A2023B8A2E95}"/>
              </c:ext>
            </c:extLst>
          </c:dPt>
          <c:dPt>
            <c:idx val="7"/>
            <c:marker>
              <c:symbol val="circle"/>
              <c:size val="8"/>
              <c:spPr>
                <a:solidFill>
                  <a:srgbClr val="00B050"/>
                </a:solidFill>
                <a:ln w="158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011-415F-BF81-A2023B8A2E95}"/>
              </c:ext>
            </c:extLst>
          </c:dPt>
          <c:dPt>
            <c:idx val="8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011-415F-BF81-A2023B8A2E95}"/>
              </c:ext>
            </c:extLst>
          </c:dPt>
          <c:dPt>
            <c:idx val="9"/>
            <c:marker>
              <c:symbol val="circle"/>
              <c:size val="8"/>
              <c:spPr>
                <a:solidFill>
                  <a:srgbClr val="92D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011-415F-BF81-A2023B8A2E95}"/>
              </c:ext>
            </c:extLst>
          </c:dPt>
          <c:dPt>
            <c:idx val="10"/>
            <c:marker>
              <c:symbol val="circle"/>
              <c:size val="8"/>
              <c:spPr>
                <a:solidFill>
                  <a:srgbClr val="00B0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011-415F-BF81-A2023B8A2E95}"/>
              </c:ext>
            </c:extLst>
          </c:dPt>
          <c:dPt>
            <c:idx val="11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222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011-415F-BF81-A2023B8A2E95}"/>
              </c:ext>
            </c:extLst>
          </c:dPt>
          <c:dPt>
            <c:idx val="12"/>
            <c:marker>
              <c:symbol val="circle"/>
              <c:size val="8"/>
              <c:spPr>
                <a:solidFill>
                  <a:schemeClr val="accent1">
                    <a:alpha val="98000"/>
                  </a:schemeClr>
                </a:solid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011-415F-BF81-A2023B8A2E95}"/>
              </c:ext>
            </c:extLst>
          </c:dPt>
          <c:dPt>
            <c:idx val="13"/>
            <c:marker>
              <c:symbol val="circle"/>
              <c:size val="8"/>
              <c:spPr>
                <a:solidFill>
                  <a:srgbClr val="00B0F0"/>
                </a:solid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011-415F-BF81-A2023B8A2E95}"/>
              </c:ext>
            </c:extLst>
          </c:dPt>
          <c:dPt>
            <c:idx val="14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011-415F-BF81-A2023B8A2E95}"/>
              </c:ext>
            </c:extLst>
          </c:dPt>
          <c:dPt>
            <c:idx val="15"/>
            <c:marker>
              <c:symbol val="circle"/>
              <c:size val="8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011-415F-BF81-A2023B8A2E95}"/>
              </c:ext>
            </c:extLst>
          </c:dPt>
          <c:dPt>
            <c:idx val="17"/>
            <c:marker>
              <c:symbol val="circle"/>
              <c:size val="8"/>
              <c:spPr>
                <a:solidFill>
                  <a:schemeClr val="accent1"/>
                </a:solidFill>
                <a:ln w="222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011-415F-BF81-A2023B8A2E95}"/>
              </c:ext>
            </c:extLst>
          </c:dPt>
          <c:dPt>
            <c:idx val="22"/>
            <c:marker>
              <c:symbol val="circle"/>
              <c:size val="8"/>
              <c:spPr>
                <a:solidFill>
                  <a:schemeClr val="accent2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011-415F-BF81-A2023B8A2E95}"/>
              </c:ext>
            </c:extLst>
          </c:dPt>
          <c:dPt>
            <c:idx val="23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011-415F-BF81-A2023B8A2E95}"/>
              </c:ext>
            </c:extLst>
          </c:dPt>
          <c:dPt>
            <c:idx val="24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011-415F-BF81-A2023B8A2E95}"/>
              </c:ext>
            </c:extLst>
          </c:dPt>
          <c:dPt>
            <c:idx val="25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011-415F-BF81-A2023B8A2E95}"/>
              </c:ext>
            </c:extLst>
          </c:dPt>
          <c:dPt>
            <c:idx val="26"/>
            <c:marker>
              <c:symbol val="circle"/>
              <c:size val="8"/>
              <c:spPr>
                <a:solidFill>
                  <a:schemeClr val="accent2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011-415F-BF81-A2023B8A2E95}"/>
              </c:ext>
            </c:extLst>
          </c:dPt>
          <c:dPt>
            <c:idx val="27"/>
            <c:marker>
              <c:symbol val="circle"/>
              <c:size val="8"/>
              <c:spPr>
                <a:solidFill>
                  <a:srgbClr val="FF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011-415F-BF81-A2023B8A2E95}"/>
              </c:ext>
            </c:extLst>
          </c:dPt>
          <c:dPt>
            <c:idx val="28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011-415F-BF81-A2023B8A2E95}"/>
              </c:ext>
            </c:extLst>
          </c:dPt>
          <c:dPt>
            <c:idx val="29"/>
            <c:marker>
              <c:symbol val="circle"/>
              <c:size val="8"/>
              <c:spPr>
                <a:solidFill>
                  <a:srgbClr val="FF00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6011-415F-BF81-A2023B8A2E95}"/>
              </c:ext>
            </c:extLst>
          </c:dPt>
          <c:dPt>
            <c:idx val="30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6011-415F-BF81-A2023B8A2E95}"/>
              </c:ext>
            </c:extLst>
          </c:dPt>
          <c:dPt>
            <c:idx val="31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6011-415F-BF81-A2023B8A2E95}"/>
              </c:ext>
            </c:extLst>
          </c:dPt>
          <c:dPt>
            <c:idx val="32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6011-415F-BF81-A2023B8A2E95}"/>
              </c:ext>
            </c:extLst>
          </c:dPt>
          <c:dPt>
            <c:idx val="33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6011-415F-BF81-A2023B8A2E95}"/>
              </c:ext>
            </c:extLst>
          </c:dPt>
          <c:dPt>
            <c:idx val="34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6011-415F-BF81-A2023B8A2E95}"/>
              </c:ext>
            </c:extLst>
          </c:dPt>
          <c:dPt>
            <c:idx val="35"/>
            <c:marker>
              <c:symbol val="circle"/>
              <c:size val="8"/>
              <c:spPr>
                <a:solidFill>
                  <a:srgbClr val="00B0F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6011-415F-BF81-A2023B8A2E95}"/>
              </c:ext>
            </c:extLst>
          </c:dPt>
          <c:dPt>
            <c:idx val="36"/>
            <c:marker>
              <c:symbol val="circle"/>
              <c:size val="8"/>
              <c:spPr>
                <a:solidFill>
                  <a:schemeClr val="accent1"/>
                </a:solidFill>
                <a:ln w="158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6011-415F-BF81-A2023B8A2E95}"/>
              </c:ext>
            </c:extLst>
          </c:dPt>
          <c:dPt>
            <c:idx val="37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6011-415F-BF81-A2023B8A2E95}"/>
              </c:ext>
            </c:extLst>
          </c:dPt>
          <c:dPt>
            <c:idx val="38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6011-415F-BF81-A2023B8A2E95}"/>
              </c:ext>
            </c:extLst>
          </c:dPt>
          <c:dPt>
            <c:idx val="39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127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011-415F-BF81-A2023B8A2E95}"/>
              </c:ext>
            </c:extLst>
          </c:dPt>
          <c:dPt>
            <c:idx val="40"/>
            <c:marker>
              <c:symbol val="circle"/>
              <c:size val="8"/>
              <c:spPr>
                <a:solidFill>
                  <a:srgbClr val="00B0F0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011-415F-BF81-A2023B8A2E95}"/>
              </c:ext>
            </c:extLst>
          </c:dPt>
          <c:dPt>
            <c:idx val="41"/>
            <c:marker>
              <c:symbol val="circle"/>
              <c:size val="8"/>
              <c:spPr>
                <a:solidFill>
                  <a:schemeClr val="accent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011-415F-BF81-A2023B8A2E95}"/>
              </c:ext>
            </c:extLst>
          </c:dPt>
          <c:dPt>
            <c:idx val="42"/>
            <c:marker>
              <c:symbol val="circle"/>
              <c:size val="8"/>
              <c:spPr>
                <a:solidFill>
                  <a:schemeClr val="accent1"/>
                </a:solidFill>
                <a:ln w="2857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011-415F-BF81-A2023B8A2E95}"/>
              </c:ext>
            </c:extLst>
          </c:dPt>
          <c:dPt>
            <c:idx val="43"/>
            <c:marker>
              <c:symbol val="circle"/>
              <c:size val="8"/>
              <c:spPr>
                <a:solidFill>
                  <a:schemeClr val="bg2">
                    <a:lumMod val="90000"/>
                  </a:schemeClr>
                </a:solid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011-415F-BF81-A2023B8A2E95}"/>
              </c:ext>
            </c:extLst>
          </c:dPt>
          <c:dPt>
            <c:idx val="44"/>
            <c:marker>
              <c:symbol val="circle"/>
              <c:size val="8"/>
              <c:spPr>
                <a:solidFill>
                  <a:schemeClr val="accent1"/>
                </a:solidFill>
                <a:ln w="317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011-415F-BF81-A2023B8A2E95}"/>
              </c:ext>
            </c:extLst>
          </c:dPt>
          <c:dPt>
            <c:idx val="45"/>
            <c:marker>
              <c:symbol val="circle"/>
              <c:size val="8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011-415F-BF81-A2023B8A2E95}"/>
              </c:ext>
            </c:extLst>
          </c:dPt>
          <c:dPt>
            <c:idx val="46"/>
            <c:marker>
              <c:symbol val="circle"/>
              <c:size val="8"/>
              <c:spPr>
                <a:solidFill>
                  <a:schemeClr val="accent6">
                    <a:lumMod val="7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011-415F-BF81-A2023B8A2E95}"/>
              </c:ext>
            </c:extLst>
          </c:dPt>
          <c:dPt>
            <c:idx val="47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011-415F-BF81-A2023B8A2E95}"/>
              </c:ext>
            </c:extLst>
          </c:dPt>
          <c:dLbls>
            <c:dLbl>
              <c:idx val="0"/>
              <c:layout>
                <c:manualLayout>
                  <c:x val="-3.0423910501286441E-2"/>
                  <c:y val="1.90735875676852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798DF94-6612-4FAD-8F97-80D9019F9CAB}" type="CELLRANGE">
                      <a:rPr lang="en-US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011-415F-BF81-A2023B8A2E95}"/>
                </c:ext>
              </c:extLst>
            </c:dLbl>
            <c:dLbl>
              <c:idx val="1"/>
              <c:layout>
                <c:manualLayout>
                  <c:x val="-2.2342227332969516E-2"/>
                  <c:y val="-1.90735875676853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1EE0CC4-D747-47D2-B52B-018EA1462040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011-415F-BF81-A2023B8A2E95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73D8470-A269-4C4C-A0B5-EC4B8A388B65}" type="CELLRANGE">
                      <a:rPr lang="en-GB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011-415F-BF81-A2023B8A2E95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DC1D67E-E118-4EC6-85BA-604B403046EE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011-415F-BF81-A2023B8A2E95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4E57A0-0A71-4CE4-9FA4-DDF2A4632A7F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011-415F-BF81-A2023B8A2E95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B96AC58-5CC7-4D91-8E05-7F0381A905E0}" type="CELLRANGE">
                      <a:rPr lang="en-GB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011-415F-BF81-A2023B8A2E95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24EA8BD-5FEC-4A47-B256-050065006688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011-415F-BF81-A2023B8A2E95}"/>
                </c:ext>
              </c:extLst>
            </c:dLbl>
            <c:dLbl>
              <c:idx val="7"/>
              <c:layout>
                <c:manualLayout>
                  <c:x val="-8.6633663366338445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45BC988-0944-4E7F-8170-D2F86CCB4257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011-415F-BF81-A2023B8A2E95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3D89EE7-E599-4E22-8CDF-2A799A5A0616}" type="CELLRANGE">
                      <a:rPr lang="en-US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011-415F-BF81-A2023B8A2E95}"/>
                </c:ext>
              </c:extLst>
            </c:dLbl>
            <c:dLbl>
              <c:idx val="9"/>
              <c:layout>
                <c:manualLayout>
                  <c:x val="-6.5074257425742577E-2"/>
                  <c:y val="1.5904570572836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92D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41B6F8F-F5AE-4C04-8B5F-14A442D899DB}" type="CELLRANGE">
                      <a:rPr lang="en-US"/>
                      <a:pPr>
                        <a:defRPr>
                          <a:solidFill>
                            <a:srgbClr val="92D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011-415F-BF81-A2023B8A2E95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5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918056-79D5-4D60-AA33-00B7746E077A}" type="CELLRANGE">
                      <a:rPr lang="en-US"/>
                      <a:pPr>
                        <a:defRPr>
                          <a:solidFill>
                            <a:srgbClr val="00B05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011-415F-BF81-A2023B8A2E95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1465028-599F-458A-9025-BD4DDE67027A}" type="CELLRANGE">
                      <a:rPr lang="en-GB"/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011-415F-BF81-A2023B8A2E95}"/>
                </c:ext>
              </c:extLst>
            </c:dLbl>
            <c:dLbl>
              <c:idx val="1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73C5153-A466-4488-A1AE-D126580A3A15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011-415F-BF81-A2023B8A2E95}"/>
                </c:ext>
              </c:extLst>
            </c:dLbl>
            <c:dLbl>
              <c:idx val="1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C735DD5-BAC2-4246-9B70-5212052E933D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011-415F-BF81-A2023B8A2E95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B310800-E04A-455C-B390-FF44EDB336AE}" type="CELLRANGE">
                      <a:rPr lang="en-US"/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011-415F-BF81-A2023B8A2E95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E98855-30CC-4D0B-BACA-E79EB03D3563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011-415F-BF81-A2023B8A2E95}"/>
                </c:ext>
              </c:extLst>
            </c:dLbl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B99364-5299-44C7-9C66-14236BC07A77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6011-415F-BF81-A2023B8A2E95}"/>
                </c:ext>
              </c:extLst>
            </c:dLbl>
            <c:dLbl>
              <c:idx val="17"/>
              <c:layout>
                <c:manualLayout>
                  <c:x val="-7.4257425742574254E-3"/>
                  <c:y val="-1.43141135155537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D5519D-1E41-49CE-ACC9-5EA23815C73F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011-415F-BF81-A2023B8A2E95}"/>
                </c:ext>
              </c:extLst>
            </c:dLbl>
            <c:dLbl>
              <c:idx val="1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F31856F-6CB4-4A76-9148-9E5F013CB23F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6011-415F-BF81-A2023B8A2E95}"/>
                </c:ext>
              </c:extLst>
            </c:dLbl>
            <c:dLbl>
              <c:idx val="1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991A60-61F6-43F0-9679-9FD3C8B2751D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6011-415F-BF81-A2023B8A2E95}"/>
                </c:ext>
              </c:extLst>
            </c:dLbl>
            <c:dLbl>
              <c:idx val="2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6F0D666-FECF-4664-9299-6E8D29370810}" type="CELLRANGE">
                      <a:rPr lang="en-GB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6011-415F-BF81-A2023B8A2E95}"/>
                </c:ext>
              </c:extLst>
            </c:dLbl>
            <c:dLbl>
              <c:idx val="2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069FDC-F18A-424B-9DCA-202498B47BF0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6011-415F-BF81-A2023B8A2E95}"/>
                </c:ext>
              </c:extLst>
            </c:dLbl>
            <c:dLbl>
              <c:idx val="2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EF322D-0A7E-463B-9961-CABBF9004641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011-415F-BF81-A2023B8A2E95}"/>
                </c:ext>
              </c:extLst>
            </c:dLbl>
            <c:dLbl>
              <c:idx val="2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7EBB59F-8B4E-4B43-B145-07912BFBEEC6}" type="CELLRANGE">
                      <a:rPr lang="en-US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011-415F-BF81-A2023B8A2E95}"/>
                </c:ext>
              </c:extLst>
            </c:dLbl>
            <c:dLbl>
              <c:idx val="24"/>
              <c:layout>
                <c:manualLayout>
                  <c:x val="-3.7128712871288038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9E4D6F1-F3A5-4241-86BF-E2732C32502D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6011-415F-BF81-A2023B8A2E95}"/>
                </c:ext>
              </c:extLst>
            </c:dLbl>
            <c:dLbl>
              <c:idx val="2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9449DEC-F1F4-4F17-A9D8-13492263CC12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6011-415F-BF81-A2023B8A2E95}"/>
                </c:ext>
              </c:extLst>
            </c:dLbl>
            <c:dLbl>
              <c:idx val="26"/>
              <c:layout>
                <c:manualLayout>
                  <c:x val="-3.1998811101582599E-2"/>
                  <c:y val="2.225450168225272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9A2F75-96A4-4101-80BB-5074A0C048D4}" type="CELLRANGE">
                      <a:rPr lang="en-US">
                        <a:solidFill>
                          <a:schemeClr val="accent2"/>
                        </a:solidFill>
                      </a:rPr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6011-415F-BF81-A2023B8A2E95}"/>
                </c:ext>
              </c:extLst>
            </c:dLbl>
            <c:dLbl>
              <c:idx val="2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816F621-6E79-4622-8249-3CD8D1CD84F7}" type="CELLRANGE">
                      <a:rPr lang="en-US"/>
                      <a:pPr>
                        <a:defRPr>
                          <a:solidFill>
                            <a:srgbClr val="FF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6011-415F-BF81-A2023B8A2E95}"/>
                </c:ext>
              </c:extLst>
            </c:dLbl>
            <c:dLbl>
              <c:idx val="2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157DA65-7322-4E56-8106-5CC193B7D08E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011-415F-BF81-A2023B8A2E95}"/>
                </c:ext>
              </c:extLst>
            </c:dLbl>
            <c:dLbl>
              <c:idx val="2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F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FC221A-19E7-4015-9293-8645F6DF88FB}" type="CELLRANGE">
                      <a:rPr lang="en-US"/>
                      <a:pPr>
                        <a:defRPr>
                          <a:solidFill>
                            <a:srgbClr val="FF00FF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6011-415F-BF81-A2023B8A2E95}"/>
                </c:ext>
              </c:extLst>
            </c:dLbl>
            <c:dLbl>
              <c:idx val="3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7D23CF-4D7B-4A4D-A18F-521B45BFEF3B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6011-415F-BF81-A2023B8A2E95}"/>
                </c:ext>
              </c:extLst>
            </c:dLbl>
            <c:dLbl>
              <c:idx val="3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5A0CD95-E85F-44E9-8CDA-09F87E94C689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6011-415F-BF81-A2023B8A2E95}"/>
                </c:ext>
              </c:extLst>
            </c:dLbl>
            <c:dLbl>
              <c:idx val="3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4E412F-F129-420D-9499-FC2AFBE192C5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6011-415F-BF81-A2023B8A2E95}"/>
                </c:ext>
              </c:extLst>
            </c:dLbl>
            <c:dLbl>
              <c:idx val="3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2B0155-DF4E-4915-9E2C-BF8FAFAEBF3A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6011-415F-BF81-A2023B8A2E95}"/>
                </c:ext>
              </c:extLst>
            </c:dLbl>
            <c:dLbl>
              <c:idx val="3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3252D4-5B40-4CB9-B2EC-BC7D76B4EBDE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6011-415F-BF81-A2023B8A2E95}"/>
                </c:ext>
              </c:extLst>
            </c:dLbl>
            <c:dLbl>
              <c:idx val="3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B6B818-1A33-4FF7-A278-605CC0AF3E8C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6011-415F-BF81-A2023B8A2E95}"/>
                </c:ext>
              </c:extLst>
            </c:dLbl>
            <c:dLbl>
              <c:idx val="3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8E81F0-E52D-4B25-8B5D-FDBF180732D4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6011-415F-BF81-A2023B8A2E95}"/>
                </c:ext>
              </c:extLst>
            </c:dLbl>
            <c:dLbl>
              <c:idx val="3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DCDFC06-DB06-4FAA-A2C8-9159A1467C37}" type="CELLRAN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6011-415F-BF81-A2023B8A2E95}"/>
                </c:ext>
              </c:extLst>
            </c:dLbl>
            <c:dLbl>
              <c:idx val="3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344D6F-50A5-4A21-A11D-4AFB2C84BEBC}" type="CELLRANGE">
                      <a:rPr lang="en-GB"/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6011-415F-BF81-A2023B8A2E95}"/>
                </c:ext>
              </c:extLst>
            </c:dLbl>
            <c:dLbl>
              <c:idx val="3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6E34706-AEDE-4A8C-B8D2-AB20A0B72E5F}" type="CELLRANGE">
                      <a:rPr lang="en-US"/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6011-415F-BF81-A2023B8A2E95}"/>
                </c:ext>
              </c:extLst>
            </c:dLbl>
            <c:dLbl>
              <c:idx val="4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B0F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438AF6-755E-4AFD-AE40-2C01E02B55BE}" type="CELLRANGE">
                      <a:rPr lang="en-US"/>
                      <a:pPr>
                        <a:defRPr>
                          <a:solidFill>
                            <a:srgbClr val="00B0F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6011-415F-BF81-A2023B8A2E95}"/>
                </c:ext>
              </c:extLst>
            </c:dLbl>
            <c:dLbl>
              <c:idx val="4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D839B9-41FC-47F7-89B3-52CF785D2D08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6011-415F-BF81-A2023B8A2E95}"/>
                </c:ext>
              </c:extLst>
            </c:dLbl>
            <c:dLbl>
              <c:idx val="4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A0CE29-30A9-4EEB-BF54-B3C36CAD9E4A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6011-415F-BF81-A2023B8A2E95}"/>
                </c:ext>
              </c:extLst>
            </c:dLbl>
            <c:dLbl>
              <c:idx val="4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2">
                            <a:lumMod val="9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A516C2-17BD-47EE-A969-94497486AEED}" type="CELLRANGE">
                      <a:rPr lang="en-US">
                        <a:solidFill>
                          <a:schemeClr val="bg2">
                            <a:lumMod val="90000"/>
                          </a:schemeClr>
                        </a:solidFill>
                      </a:rPr>
                      <a:pPr>
                        <a:defRPr>
                          <a:solidFill>
                            <a:schemeClr val="bg2">
                              <a:lumMod val="90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6011-415F-BF81-A2023B8A2E95}"/>
                </c:ext>
              </c:extLst>
            </c:dLbl>
            <c:dLbl>
              <c:idx val="4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DC66480-82A8-47CF-BABA-27DAB29FF633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6011-415F-BF81-A2023B8A2E95}"/>
                </c:ext>
              </c:extLst>
            </c:dLbl>
            <c:dLbl>
              <c:idx val="4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3A8CB7A-0ABF-4E44-8351-420B9CC1B3C7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6011-415F-BF81-A2023B8A2E95}"/>
                </c:ext>
              </c:extLst>
            </c:dLbl>
            <c:dLbl>
              <c:idx val="4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FB2F75-6C9D-460D-A05C-DCAC63431866}" type="CELLRAN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6011-415F-BF81-A2023B8A2E95}"/>
                </c:ext>
              </c:extLst>
            </c:dLbl>
            <c:dLbl>
              <c:idx val="4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0929C8F-02E1-40C3-8A59-A6F47BA10227}" type="CELLRANGE">
                      <a:rPr lang="en-GB"/>
                      <a:pPr>
                        <a:defRPr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6011-415F-BF81-A2023B8A2E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1889666328837609"/>
                  <c:y val="-0.49135843316686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1'!$D$270:$D$317</c:f>
              <c:numCache>
                <c:formatCode>General</c:formatCode>
                <c:ptCount val="48"/>
                <c:pt idx="0">
                  <c:v>95.279000000000011</c:v>
                </c:pt>
                <c:pt idx="1">
                  <c:v>91.921000000000006</c:v>
                </c:pt>
                <c:pt idx="2">
                  <c:v>100</c:v>
                </c:pt>
                <c:pt idx="3">
                  <c:v>80.168000000000006</c:v>
                </c:pt>
                <c:pt idx="4">
                  <c:v>90.242000000000004</c:v>
                </c:pt>
                <c:pt idx="5">
                  <c:v>100</c:v>
                </c:pt>
                <c:pt idx="6">
                  <c:v>88.563000000000002</c:v>
                </c:pt>
                <c:pt idx="7">
                  <c:v>98.637</c:v>
                </c:pt>
                <c:pt idx="8">
                  <c:v>81.847000000000008</c:v>
                </c:pt>
                <c:pt idx="9">
                  <c:v>76.81</c:v>
                </c:pt>
                <c:pt idx="10">
                  <c:v>75.131</c:v>
                </c:pt>
                <c:pt idx="11">
                  <c:v>68.415000000000006</c:v>
                </c:pt>
                <c:pt idx="12">
                  <c:v>51.625</c:v>
                </c:pt>
                <c:pt idx="13">
                  <c:v>65.057000000000002</c:v>
                </c:pt>
                <c:pt idx="14">
                  <c:v>38.192999999999998</c:v>
                </c:pt>
                <c:pt idx="15">
                  <c:v>43.230000000000004</c:v>
                </c:pt>
                <c:pt idx="16">
                  <c:v>28.119</c:v>
                </c:pt>
                <c:pt idx="17">
                  <c:v>41.551000000000002</c:v>
                </c:pt>
                <c:pt idx="18">
                  <c:v>39.872</c:v>
                </c:pt>
                <c:pt idx="19">
                  <c:v>29.798000000000002</c:v>
                </c:pt>
                <c:pt idx="20">
                  <c:v>22</c:v>
                </c:pt>
                <c:pt idx="21">
                  <c:v>26.44</c:v>
                </c:pt>
                <c:pt idx="22">
                  <c:v>100</c:v>
                </c:pt>
                <c:pt idx="23">
                  <c:v>100</c:v>
                </c:pt>
                <c:pt idx="24">
                  <c:v>96.958000000000013</c:v>
                </c:pt>
                <c:pt idx="25">
                  <c:v>93.600000000000009</c:v>
                </c:pt>
                <c:pt idx="26">
                  <c:v>86.884</c:v>
                </c:pt>
                <c:pt idx="27">
                  <c:v>85.205000000000013</c:v>
                </c:pt>
                <c:pt idx="28">
                  <c:v>83.525999999999996</c:v>
                </c:pt>
                <c:pt idx="29">
                  <c:v>78.489000000000004</c:v>
                </c:pt>
                <c:pt idx="30">
                  <c:v>73.451999999999998</c:v>
                </c:pt>
                <c:pt idx="31">
                  <c:v>89.983000000000004</c:v>
                </c:pt>
                <c:pt idx="32">
                  <c:v>70.094000000000008</c:v>
                </c:pt>
                <c:pt idx="33">
                  <c:v>63.378</c:v>
                </c:pt>
                <c:pt idx="34">
                  <c:v>61.698999999999998</c:v>
                </c:pt>
                <c:pt idx="35">
                  <c:v>58.341000000000008</c:v>
                </c:pt>
                <c:pt idx="36">
                  <c:v>56.662000000000006</c:v>
                </c:pt>
                <c:pt idx="37">
                  <c:v>49.945999999999998</c:v>
                </c:pt>
                <c:pt idx="38">
                  <c:v>48.266999999999996</c:v>
                </c:pt>
                <c:pt idx="39">
                  <c:v>46.588000000000001</c:v>
                </c:pt>
                <c:pt idx="40">
                  <c:v>53.304000000000002</c:v>
                </c:pt>
                <c:pt idx="41">
                  <c:v>36.513999999999996</c:v>
                </c:pt>
                <c:pt idx="42">
                  <c:v>34.835000000000001</c:v>
                </c:pt>
                <c:pt idx="43">
                  <c:v>33.155999999999999</c:v>
                </c:pt>
                <c:pt idx="44">
                  <c:v>24.760999999999999</c:v>
                </c:pt>
                <c:pt idx="45">
                  <c:v>23.082000000000001</c:v>
                </c:pt>
                <c:pt idx="46">
                  <c:v>66.736000000000004</c:v>
                </c:pt>
                <c:pt idx="47">
                  <c:v>100</c:v>
                </c:pt>
              </c:numCache>
            </c:numRef>
          </c:xVal>
          <c:yVal>
            <c:numRef>
              <c:f>'Sheet 1'!$C$270:$C$317</c:f>
              <c:numCache>
                <c:formatCode>General</c:formatCode>
                <c:ptCount val="48"/>
                <c:pt idx="0">
                  <c:v>3.7</c:v>
                </c:pt>
                <c:pt idx="1">
                  <c:v>3.6</c:v>
                </c:pt>
                <c:pt idx="2">
                  <c:v>4.5</c:v>
                </c:pt>
                <c:pt idx="3">
                  <c:v>1.9</c:v>
                </c:pt>
                <c:pt idx="4">
                  <c:v>3.6</c:v>
                </c:pt>
                <c:pt idx="5">
                  <c:v>3.9</c:v>
                </c:pt>
                <c:pt idx="6">
                  <c:v>3.8</c:v>
                </c:pt>
                <c:pt idx="7">
                  <c:v>4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6.8</c:v>
                </c:pt>
                <c:pt idx="12">
                  <c:v>6.1</c:v>
                </c:pt>
                <c:pt idx="13">
                  <c:v>7.1</c:v>
                </c:pt>
                <c:pt idx="14">
                  <c:v>4.5999999999999996</c:v>
                </c:pt>
                <c:pt idx="15">
                  <c:v>8.1</c:v>
                </c:pt>
                <c:pt idx="16">
                  <c:v>6.8</c:v>
                </c:pt>
                <c:pt idx="17">
                  <c:v>8.1999999999999993</c:v>
                </c:pt>
                <c:pt idx="18">
                  <c:v>6.9</c:v>
                </c:pt>
                <c:pt idx="19">
                  <c:v>8.6999999999999993</c:v>
                </c:pt>
                <c:pt idx="20">
                  <c:v>9.5</c:v>
                </c:pt>
                <c:pt idx="21">
                  <c:v>9.1</c:v>
                </c:pt>
                <c:pt idx="22">
                  <c:v>2.6</c:v>
                </c:pt>
                <c:pt idx="23">
                  <c:v>1.9</c:v>
                </c:pt>
                <c:pt idx="24">
                  <c:v>3.7</c:v>
                </c:pt>
                <c:pt idx="25">
                  <c:v>0.16</c:v>
                </c:pt>
                <c:pt idx="26">
                  <c:v>3</c:v>
                </c:pt>
                <c:pt idx="27">
                  <c:v>4.3</c:v>
                </c:pt>
                <c:pt idx="28">
                  <c:v>4.9000000000000004</c:v>
                </c:pt>
                <c:pt idx="29">
                  <c:v>3</c:v>
                </c:pt>
                <c:pt idx="30">
                  <c:v>5.2</c:v>
                </c:pt>
                <c:pt idx="31">
                  <c:v>5.9</c:v>
                </c:pt>
                <c:pt idx="32">
                  <c:v>4.4000000000000004</c:v>
                </c:pt>
                <c:pt idx="33">
                  <c:v>2.6</c:v>
                </c:pt>
                <c:pt idx="34">
                  <c:v>3.7</c:v>
                </c:pt>
                <c:pt idx="35">
                  <c:v>2.6</c:v>
                </c:pt>
                <c:pt idx="36">
                  <c:v>7</c:v>
                </c:pt>
                <c:pt idx="37">
                  <c:v>4.5</c:v>
                </c:pt>
                <c:pt idx="38">
                  <c:v>4.2</c:v>
                </c:pt>
                <c:pt idx="39">
                  <c:v>7.3</c:v>
                </c:pt>
                <c:pt idx="40">
                  <c:v>5.6</c:v>
                </c:pt>
                <c:pt idx="41">
                  <c:v>8.5</c:v>
                </c:pt>
                <c:pt idx="42">
                  <c:v>8.1</c:v>
                </c:pt>
                <c:pt idx="43">
                  <c:v>4.7</c:v>
                </c:pt>
                <c:pt idx="44">
                  <c:v>5.0999999999999996</c:v>
                </c:pt>
                <c:pt idx="45">
                  <c:v>7.6</c:v>
                </c:pt>
                <c:pt idx="46">
                  <c:v>3</c:v>
                </c:pt>
                <c:pt idx="47">
                  <c:v>2.4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1'!$B$270:$B$317</c15:f>
                <c15:dlblRangeCache>
                  <c:ptCount val="48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 8</c:v>
                  </c:pt>
                  <c:pt idx="16">
                    <c:v>Great Britain 5</c:v>
                  </c:pt>
                  <c:pt idx="17">
                    <c:v>Germany 10</c:v>
                  </c:pt>
                  <c:pt idx="18">
                    <c:v>Finland 4</c:v>
                  </c:pt>
                  <c:pt idx="19">
                    <c:v>Norway 1</c:v>
                  </c:pt>
                  <c:pt idx="20">
                    <c:v>Sweden 2</c:v>
                  </c:pt>
                  <c:pt idx="21">
                    <c:v>Denmark 9</c:v>
                  </c:pt>
                  <c:pt idx="22">
                    <c:v>Nigeria</c:v>
                  </c:pt>
                  <c:pt idx="23">
                    <c:v>Ghana</c:v>
                  </c:pt>
                  <c:pt idx="24">
                    <c:v>Afghanistan</c:v>
                  </c:pt>
                  <c:pt idx="25">
                    <c:v>Pakistan</c:v>
                  </c:pt>
                  <c:pt idx="26">
                    <c:v>DR Congo</c:v>
                  </c:pt>
                  <c:pt idx="27">
                    <c:v>Venezuela</c:v>
                  </c:pt>
                  <c:pt idx="28">
                    <c:v>Romania</c:v>
                  </c:pt>
                  <c:pt idx="29">
                    <c:v>Brazil</c:v>
                  </c:pt>
                  <c:pt idx="30">
                    <c:v>Turkey</c:v>
                  </c:pt>
                  <c:pt idx="31">
                    <c:v>Bulgaria</c:v>
                  </c:pt>
                  <c:pt idx="32">
                    <c:v>Iran</c:v>
                  </c:pt>
                  <c:pt idx="33">
                    <c:v>Kosovo</c:v>
                  </c:pt>
                  <c:pt idx="34">
                    <c:v>Serbia</c:v>
                  </c:pt>
                  <c:pt idx="35">
                    <c:v>Ukraine</c:v>
                  </c:pt>
                  <c:pt idx="36">
                    <c:v>Ireland</c:v>
                  </c:pt>
                  <c:pt idx="37">
                    <c:v>Latvia</c:v>
                  </c:pt>
                  <c:pt idx="38">
                    <c:v>Azerbaijan</c:v>
                  </c:pt>
                  <c:pt idx="39">
                    <c:v>Canada 7</c:v>
                  </c:pt>
                  <c:pt idx="40">
                    <c:v>Slovenia</c:v>
                  </c:pt>
                  <c:pt idx="41">
                    <c:v>Belgium 6</c:v>
                  </c:pt>
                  <c:pt idx="42">
                    <c:v>Netherlands 3</c:v>
                  </c:pt>
                  <c:pt idx="43">
                    <c:v>Japan 11</c:v>
                  </c:pt>
                  <c:pt idx="44">
                    <c:v>Estonia</c:v>
                  </c:pt>
                  <c:pt idx="45">
                    <c:v>Czech republic</c:v>
                  </c:pt>
                  <c:pt idx="46">
                    <c:v>Iraq</c:v>
                  </c:pt>
                  <c:pt idx="47">
                    <c:v>Morocco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1-6011-415F-BF81-A2023B8A2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796096"/>
        <c:axId val="519793144"/>
      </c:scatterChart>
      <c:valAx>
        <c:axId val="5197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3144"/>
        <c:crosses val="autoZero"/>
        <c:crossBetween val="midCat"/>
      </c:valAx>
      <c:valAx>
        <c:axId val="51979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9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cap="all" baseline="0">
                <a:effectLst/>
              </a:rPr>
              <a:t>Religiosity (against a straight line x)  - 24 new countries not covered by climate survey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8A932AF-E9C2-476F-9EF0-7CDA46B8EC9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C2F-4AFE-8FA9-0F5E8DA270E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C005697-930F-4A38-B047-3AF63986D4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C2F-4AFE-8FA9-0F5E8DA270E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BFF4ADB-60B3-4BA3-9834-24703FED9B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C2F-4AFE-8FA9-0F5E8DA270E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9BF65CA-31F7-4AC2-9A5C-8EF60D8680F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C2F-4AFE-8FA9-0F5E8DA270E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C145FEA-1D00-4989-A0C6-1AD90335223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C2F-4AFE-8FA9-0F5E8DA270E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580F902-0148-4EF6-838D-1399A8B4F9A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C2F-4AFE-8FA9-0F5E8DA270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A618BAF-56F8-4386-8C71-3DB60BB5C68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C2F-4AFE-8FA9-0F5E8DA270E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B767174-9622-41DA-B54A-9210658D18A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C2F-4AFE-8FA9-0F5E8DA270E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770A731-956C-4023-AA33-08B80A39278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C2F-4AFE-8FA9-0F5E8DA270E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5363C8A-9B8E-48F2-9D7D-15584607F58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C2F-4AFE-8FA9-0F5E8DA270E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9EB6FDF-7F2D-42DA-BAF0-69A7180B33C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C2F-4AFE-8FA9-0F5E8DA270E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7305627-AD12-4287-9847-E5DF52F4F17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C2F-4AFE-8FA9-0F5E8DA270E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FB39CF4-ED4E-4752-8E2A-C5CC464BD41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C2F-4AFE-8FA9-0F5E8DA270E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D7FF1AC-D262-4A6C-85A5-5F628B4758C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C2F-4AFE-8FA9-0F5E8DA270E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A9694B7-C04F-4501-A832-B3424D6B4E7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C2F-4AFE-8FA9-0F5E8DA270E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495AE72-55EB-414F-9BFA-55884EE077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C2F-4AFE-8FA9-0F5E8DA270E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3B72072-FE48-401D-8678-C3C33981481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C2F-4AFE-8FA9-0F5E8DA270E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251A04D-8A83-4D5B-BC0A-F5E6EA66E73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C2F-4AFE-8FA9-0F5E8DA270E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4565A0B-3EDB-48AA-B068-815EA3E25CE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C2F-4AFE-8FA9-0F5E8DA270E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B0C68C7-67FE-4E8A-B213-51430D9B02C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C2F-4AFE-8FA9-0F5E8DA270E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CB3642E-5A17-436F-A74D-E69FC716E1F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C2F-4AFE-8FA9-0F5E8DA270E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FDF3D3D-B08C-4B17-B6B9-D7648853034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C2F-4AFE-8FA9-0F5E8DA270E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178D6CA-24B8-4FFC-BAD3-706664F7A74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C2F-4AFE-8FA9-0F5E8DA270E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FED1378-3656-49BB-8B20-B21D42AF890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CC2F-4AFE-8FA9-0F5E8DA270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8805972843490849E-2"/>
                  <c:y val="0.480692273871857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1'!$C$90:$C$113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xVal>
          <c:yVal>
            <c:numRef>
              <c:f>'Sheet 1'!$D$90:$D$113</c:f>
              <c:numCache>
                <c:formatCode>General</c:formatCode>
                <c:ptCount val="24"/>
                <c:pt idx="0">
                  <c:v>97</c:v>
                </c:pt>
                <c:pt idx="1">
                  <c:v>97</c:v>
                </c:pt>
                <c:pt idx="2">
                  <c:v>94</c:v>
                </c:pt>
                <c:pt idx="3">
                  <c:v>93</c:v>
                </c:pt>
                <c:pt idx="4">
                  <c:v>89</c:v>
                </c:pt>
                <c:pt idx="5">
                  <c:v>88.5</c:v>
                </c:pt>
                <c:pt idx="6">
                  <c:v>87.5</c:v>
                </c:pt>
                <c:pt idx="7">
                  <c:v>85</c:v>
                </c:pt>
                <c:pt idx="8">
                  <c:v>83.5</c:v>
                </c:pt>
                <c:pt idx="9">
                  <c:v>82.5</c:v>
                </c:pt>
                <c:pt idx="10">
                  <c:v>76.5</c:v>
                </c:pt>
                <c:pt idx="11">
                  <c:v>68.5</c:v>
                </c:pt>
                <c:pt idx="12">
                  <c:v>66.5</c:v>
                </c:pt>
                <c:pt idx="13">
                  <c:v>52</c:v>
                </c:pt>
                <c:pt idx="14">
                  <c:v>49</c:v>
                </c:pt>
                <c:pt idx="15">
                  <c:v>43.5</c:v>
                </c:pt>
                <c:pt idx="16">
                  <c:v>43</c:v>
                </c:pt>
                <c:pt idx="17">
                  <c:v>42.5</c:v>
                </c:pt>
                <c:pt idx="18">
                  <c:v>41.5</c:v>
                </c:pt>
                <c:pt idx="19">
                  <c:v>34.5</c:v>
                </c:pt>
                <c:pt idx="20">
                  <c:v>33.5</c:v>
                </c:pt>
                <c:pt idx="21">
                  <c:v>32</c:v>
                </c:pt>
                <c:pt idx="22">
                  <c:v>28</c:v>
                </c:pt>
                <c:pt idx="23">
                  <c:v>24.5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1'!$B$90:$B$113</c15:f>
                <c15:dlblRangeCache>
                  <c:ptCount val="24"/>
                  <c:pt idx="0">
                    <c:v>Nigeria</c:v>
                  </c:pt>
                  <c:pt idx="1">
                    <c:v>Ghana</c:v>
                  </c:pt>
                  <c:pt idx="2">
                    <c:v>Afghanistan</c:v>
                  </c:pt>
                  <c:pt idx="3">
                    <c:v>Pakistan</c:v>
                  </c:pt>
                  <c:pt idx="4">
                    <c:v>DR Congo</c:v>
                  </c:pt>
                  <c:pt idx="5">
                    <c:v>Venezuela</c:v>
                  </c:pt>
                  <c:pt idx="6">
                    <c:v>Romania</c:v>
                  </c:pt>
                  <c:pt idx="7">
                    <c:v>Brazil</c:v>
                  </c:pt>
                  <c:pt idx="8">
                    <c:v>Turkey</c:v>
                  </c:pt>
                  <c:pt idx="9">
                    <c:v>Macedonia</c:v>
                  </c:pt>
                  <c:pt idx="10">
                    <c:v>Iran</c:v>
                  </c:pt>
                  <c:pt idx="11">
                    <c:v>Kosovo</c:v>
                  </c:pt>
                  <c:pt idx="12">
                    <c:v>Serbia</c:v>
                  </c:pt>
                  <c:pt idx="13">
                    <c:v>Ukraine</c:v>
                  </c:pt>
                  <c:pt idx="14">
                    <c:v>Ireland</c:v>
                  </c:pt>
                  <c:pt idx="15">
                    <c:v>Latvia</c:v>
                  </c:pt>
                  <c:pt idx="16">
                    <c:v>Azerbaijan</c:v>
                  </c:pt>
                  <c:pt idx="17">
                    <c:v>Canada</c:v>
                  </c:pt>
                  <c:pt idx="18">
                    <c:v>South Korea</c:v>
                  </c:pt>
                  <c:pt idx="19">
                    <c:v>Belgium</c:v>
                  </c:pt>
                  <c:pt idx="20">
                    <c:v>Netherlands</c:v>
                  </c:pt>
                  <c:pt idx="21">
                    <c:v>Japan</c:v>
                  </c:pt>
                  <c:pt idx="22">
                    <c:v>Estonia</c:v>
                  </c:pt>
                  <c:pt idx="23">
                    <c:v>Czech republic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C2F-4AFE-8FA9-0F5E8DA27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582440"/>
        <c:axId val="639580800"/>
      </c:scatterChart>
      <c:valAx>
        <c:axId val="639582440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80800"/>
        <c:crosses val="autoZero"/>
        <c:crossBetween val="midCat"/>
      </c:valAx>
      <c:valAx>
        <c:axId val="6395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82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i="1" baseline="0"/>
              <a:t>PRIOR</a:t>
            </a:r>
            <a:r>
              <a:rPr lang="en-GB" baseline="0"/>
              <a:t> CHART 2 redrawn, with residuals from f2 (religiosity against a straight line) subtracted from religiosity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718052445279198E-2"/>
          <c:y val="0.11374097255657198"/>
          <c:w val="0.88444158058224376"/>
          <c:h val="0.73535800802944873"/>
        </c:manualLayout>
      </c:layout>
      <c:scatterChart>
        <c:scatterStyle val="lineMarker"/>
        <c:varyColors val="0"/>
        <c:ser>
          <c:idx val="1"/>
          <c:order val="0"/>
          <c:tx>
            <c:strRef>
              <c:f>'Sheet 1'!$B$7:$B$30</c:f>
              <c:strCache>
                <c:ptCount val="24"/>
                <c:pt idx="0">
                  <c:v>Phillipines</c:v>
                </c:pt>
                <c:pt idx="1">
                  <c:v>India</c:v>
                </c:pt>
                <c:pt idx="2">
                  <c:v>Qatar</c:v>
                </c:pt>
                <c:pt idx="3">
                  <c:v>Egypt</c:v>
                </c:pt>
                <c:pt idx="4">
                  <c:v>UAE</c:v>
                </c:pt>
                <c:pt idx="5">
                  <c:v>Thailand</c:v>
                </c:pt>
                <c:pt idx="6">
                  <c:v>Kuwait</c:v>
                </c:pt>
                <c:pt idx="7">
                  <c:v>Bahrain</c:v>
                </c:pt>
                <c:pt idx="8">
                  <c:v>Malaysia</c:v>
                </c:pt>
                <c:pt idx="9">
                  <c:v>Indonesia</c:v>
                </c:pt>
                <c:pt idx="10">
                  <c:v>Saudia Arabia</c:v>
                </c:pt>
                <c:pt idx="11">
                  <c:v>Singapore</c:v>
                </c:pt>
                <c:pt idx="12">
                  <c:v>Taiwan</c:v>
                </c:pt>
                <c:pt idx="13">
                  <c:v>Spain</c:v>
                </c:pt>
                <c:pt idx="14">
                  <c:v>Italy</c:v>
                </c:pt>
                <c:pt idx="15">
                  <c:v>Australia</c:v>
                </c:pt>
                <c:pt idx="16">
                  <c:v>France</c:v>
                </c:pt>
                <c:pt idx="17">
                  <c:v>Hong Kong</c:v>
                </c:pt>
                <c:pt idx="18">
                  <c:v>Great Britain</c:v>
                </c:pt>
                <c:pt idx="19">
                  <c:v>Germany</c:v>
                </c:pt>
                <c:pt idx="20">
                  <c:v>Finland</c:v>
                </c:pt>
                <c:pt idx="21">
                  <c:v>Norway</c:v>
                </c:pt>
                <c:pt idx="22">
                  <c:v>Sweden</c:v>
                </c:pt>
                <c:pt idx="23">
                  <c:v>Denmark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5DCF01D-1117-410E-B39B-8E514E69E88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A56-40A5-B1E8-2BABE897CB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1565D2-AA69-4056-A2E8-DD9EBB0689B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A56-40A5-B1E8-2BABE897CB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B69C01A-0EE6-4381-9AF3-A4615E286A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A56-40A5-B1E8-2BABE897CB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77E1EFF-C4A2-47B9-A79C-9511ED8625F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A56-40A5-B1E8-2BABE897CB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6C65936-7E48-4F62-8874-8944B6F7C27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A56-40A5-B1E8-2BABE897CB9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8C93A93-5B0D-4132-98BD-A2AABA6E21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A56-40A5-B1E8-2BABE897CB9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8F3182D-0ED6-4B5D-AA0E-0980052A0A1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A56-40A5-B1E8-2BABE897CB9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341743A-01D4-410B-B0BF-8A5BA039D18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A56-40A5-B1E8-2BABE897CB9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25217E5-F349-490C-BD5D-B653E8A85B4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A56-40A5-B1E8-2BABE897CB9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35CFE6D-2750-4A80-8229-3F590A1FE3E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A56-40A5-B1E8-2BABE897CB9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05BBEDA-B23F-4AAD-94AE-D21C704C2B5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A56-40A5-B1E8-2BABE897CB9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1A1A474-5357-4453-9779-463E77F0384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A56-40A5-B1E8-2BABE897CB9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894D656-1F9F-4169-97B4-5BEB37B0E6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A56-40A5-B1E8-2BABE897CB9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6B3B9F3-9C06-4A04-86CB-47AB41F55E8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A56-40A5-B1E8-2BABE897CB9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A3256B0-B65E-47CC-9174-C4D4FB630E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A56-40A5-B1E8-2BABE897CB9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7BC78E9-D48D-4804-A0C6-975E26507C5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A56-40A5-B1E8-2BABE897CB9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D77C6B1-AEF1-49F7-BB8A-0CA3AC57450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A56-40A5-B1E8-2BABE897CB9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C645774-B051-48E5-86AF-8D123E357E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A56-40A5-B1E8-2BABE897CB9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D361BE6-DFD1-477F-9CC1-5C79D7DBBB6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A56-40A5-B1E8-2BABE897CB9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9D21E5B-1CF0-4902-A775-B16491ED76F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A56-40A5-B1E8-2BABE897CB9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3440B0F-775F-4D81-B2BD-F2852C6246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A56-40A5-B1E8-2BABE897CB9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CB71378-ED8E-47C5-B5AA-3055E906F4E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A56-40A5-B1E8-2BABE897CB9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3AA6E62-894A-47E5-AA2E-2EC7CF21E41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A56-40A5-B1E8-2BABE897CB9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7395594-3DCC-4922-A3AA-CCB24C13EEC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A56-40A5-B1E8-2BABE897CB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'Sheet 1'!$B$7:$B$30</c:f>
              <c:strCache>
                <c:ptCount val="24"/>
                <c:pt idx="0">
                  <c:v>Phillipines</c:v>
                </c:pt>
                <c:pt idx="1">
                  <c:v>India</c:v>
                </c:pt>
                <c:pt idx="2">
                  <c:v>Qatar</c:v>
                </c:pt>
                <c:pt idx="3">
                  <c:v>Egypt</c:v>
                </c:pt>
                <c:pt idx="4">
                  <c:v>UAE</c:v>
                </c:pt>
                <c:pt idx="5">
                  <c:v>Thailand</c:v>
                </c:pt>
                <c:pt idx="6">
                  <c:v>Kuwait</c:v>
                </c:pt>
                <c:pt idx="7">
                  <c:v>Bahrain</c:v>
                </c:pt>
                <c:pt idx="8">
                  <c:v>Malaysia</c:v>
                </c:pt>
                <c:pt idx="9">
                  <c:v>Indonesia</c:v>
                </c:pt>
                <c:pt idx="10">
                  <c:v>Saudia Arabia</c:v>
                </c:pt>
                <c:pt idx="11">
                  <c:v>Singapore</c:v>
                </c:pt>
                <c:pt idx="12">
                  <c:v>Taiwan</c:v>
                </c:pt>
                <c:pt idx="13">
                  <c:v>Spain</c:v>
                </c:pt>
                <c:pt idx="14">
                  <c:v>Italy</c:v>
                </c:pt>
                <c:pt idx="15">
                  <c:v>Australia</c:v>
                </c:pt>
                <c:pt idx="16">
                  <c:v>France</c:v>
                </c:pt>
                <c:pt idx="17">
                  <c:v>Hong Kong</c:v>
                </c:pt>
                <c:pt idx="18">
                  <c:v>Great Britain</c:v>
                </c:pt>
                <c:pt idx="19">
                  <c:v>Germany</c:v>
                </c:pt>
                <c:pt idx="20">
                  <c:v>Finland</c:v>
                </c:pt>
                <c:pt idx="21">
                  <c:v>Norway</c:v>
                </c:pt>
                <c:pt idx="22">
                  <c:v>Sweden</c:v>
                </c:pt>
                <c:pt idx="23">
                  <c:v>Denmark</c:v>
                </c:pt>
              </c:strCache>
            </c:strRef>
          </c:xVal>
          <c:yVal>
            <c:numRef>
              <c:f>'Sheet 1'!$D$7:$D$30</c:f>
              <c:numCache>
                <c:formatCode>General</c:formatCode>
                <c:ptCount val="24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58.564999999999998</c:v>
                </c:pt>
                <c:pt idx="13">
                  <c:v>54.774999999999999</c:v>
                </c:pt>
                <c:pt idx="14">
                  <c:v>62.355000000000004</c:v>
                </c:pt>
                <c:pt idx="15">
                  <c:v>39.615000000000002</c:v>
                </c:pt>
                <c:pt idx="16">
                  <c:v>50.984999999999999</c:v>
                </c:pt>
                <c:pt idx="17">
                  <c:v>35.825000000000003</c:v>
                </c:pt>
                <c:pt idx="18">
                  <c:v>28.245000000000001</c:v>
                </c:pt>
                <c:pt idx="19">
                  <c:v>47.195</c:v>
                </c:pt>
                <c:pt idx="20">
                  <c:v>43.405000000000001</c:v>
                </c:pt>
                <c:pt idx="21">
                  <c:v>32.034999999999997</c:v>
                </c:pt>
                <c:pt idx="22">
                  <c:v>20.664999999999999</c:v>
                </c:pt>
                <c:pt idx="23">
                  <c:v>24.454999999999998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1'!$B$7:$B$30</c15:f>
                <c15:dlblRangeCache>
                  <c:ptCount val="24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Taiwan</c:v>
                  </c:pt>
                  <c:pt idx="13">
                    <c:v>Spain</c:v>
                  </c:pt>
                  <c:pt idx="14">
                    <c:v>Italy</c:v>
                  </c:pt>
                  <c:pt idx="15">
                    <c:v>Australia</c:v>
                  </c:pt>
                  <c:pt idx="16">
                    <c:v>France</c:v>
                  </c:pt>
                  <c:pt idx="17">
                    <c:v>Hong Kong</c:v>
                  </c:pt>
                  <c:pt idx="18">
                    <c:v>Great Britain</c:v>
                  </c:pt>
                  <c:pt idx="19">
                    <c:v>Germany</c:v>
                  </c:pt>
                  <c:pt idx="20">
                    <c:v>Finland</c:v>
                  </c:pt>
                  <c:pt idx="21">
                    <c:v>Norway</c:v>
                  </c:pt>
                  <c:pt idx="22">
                    <c:v>Sweden</c:v>
                  </c:pt>
                  <c:pt idx="23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A56-40A5-B1E8-2BABE897CB92}"/>
            </c:ext>
          </c:extLst>
        </c:ser>
        <c:ser>
          <c:idx val="2"/>
          <c:order val="1"/>
          <c:tx>
            <c:strRef>
              <c:f>'Sheet 1'!$B$7:$B$30</c:f>
              <c:strCache>
                <c:ptCount val="24"/>
                <c:pt idx="0">
                  <c:v>Phillipines</c:v>
                </c:pt>
                <c:pt idx="1">
                  <c:v>India</c:v>
                </c:pt>
                <c:pt idx="2">
                  <c:v>Qatar</c:v>
                </c:pt>
                <c:pt idx="3">
                  <c:v>Egypt</c:v>
                </c:pt>
                <c:pt idx="4">
                  <c:v>UAE</c:v>
                </c:pt>
                <c:pt idx="5">
                  <c:v>Thailand</c:v>
                </c:pt>
                <c:pt idx="6">
                  <c:v>Kuwait</c:v>
                </c:pt>
                <c:pt idx="7">
                  <c:v>Bahrain</c:v>
                </c:pt>
                <c:pt idx="8">
                  <c:v>Malaysia</c:v>
                </c:pt>
                <c:pt idx="9">
                  <c:v>Indonesia</c:v>
                </c:pt>
                <c:pt idx="10">
                  <c:v>Saudia Arabia</c:v>
                </c:pt>
                <c:pt idx="11">
                  <c:v>Singapore</c:v>
                </c:pt>
                <c:pt idx="12">
                  <c:v>Taiwan</c:v>
                </c:pt>
                <c:pt idx="13">
                  <c:v>Spain</c:v>
                </c:pt>
                <c:pt idx="14">
                  <c:v>Italy</c:v>
                </c:pt>
                <c:pt idx="15">
                  <c:v>Australia</c:v>
                </c:pt>
                <c:pt idx="16">
                  <c:v>France</c:v>
                </c:pt>
                <c:pt idx="17">
                  <c:v>Hong Kong</c:v>
                </c:pt>
                <c:pt idx="18">
                  <c:v>Great Britain</c:v>
                </c:pt>
                <c:pt idx="19">
                  <c:v>Germany</c:v>
                </c:pt>
                <c:pt idx="20">
                  <c:v>Finland</c:v>
                </c:pt>
                <c:pt idx="21">
                  <c:v>Norway</c:v>
                </c:pt>
                <c:pt idx="22">
                  <c:v>Sweden</c:v>
                </c:pt>
                <c:pt idx="23">
                  <c:v>Denmark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'Sheet 1'!$B$7:$B$30</c:f>
              <c:strCache>
                <c:ptCount val="24"/>
                <c:pt idx="0">
                  <c:v>Phillipines</c:v>
                </c:pt>
                <c:pt idx="1">
                  <c:v>India</c:v>
                </c:pt>
                <c:pt idx="2">
                  <c:v>Qatar</c:v>
                </c:pt>
                <c:pt idx="3">
                  <c:v>Egypt</c:v>
                </c:pt>
                <c:pt idx="4">
                  <c:v>UAE</c:v>
                </c:pt>
                <c:pt idx="5">
                  <c:v>Thailand</c:v>
                </c:pt>
                <c:pt idx="6">
                  <c:v>Kuwait</c:v>
                </c:pt>
                <c:pt idx="7">
                  <c:v>Bahrain</c:v>
                </c:pt>
                <c:pt idx="8">
                  <c:v>Malaysia</c:v>
                </c:pt>
                <c:pt idx="9">
                  <c:v>Indonesia</c:v>
                </c:pt>
                <c:pt idx="10">
                  <c:v>Saudia Arabia</c:v>
                </c:pt>
                <c:pt idx="11">
                  <c:v>Singapore</c:v>
                </c:pt>
                <c:pt idx="12">
                  <c:v>Taiwan</c:v>
                </c:pt>
                <c:pt idx="13">
                  <c:v>Spain</c:v>
                </c:pt>
                <c:pt idx="14">
                  <c:v>Italy</c:v>
                </c:pt>
                <c:pt idx="15">
                  <c:v>Australia</c:v>
                </c:pt>
                <c:pt idx="16">
                  <c:v>France</c:v>
                </c:pt>
                <c:pt idx="17">
                  <c:v>Hong Kong</c:v>
                </c:pt>
                <c:pt idx="18">
                  <c:v>Great Britain</c:v>
                </c:pt>
                <c:pt idx="19">
                  <c:v>Germany</c:v>
                </c:pt>
                <c:pt idx="20">
                  <c:v>Finland</c:v>
                </c:pt>
                <c:pt idx="21">
                  <c:v>Norway</c:v>
                </c:pt>
                <c:pt idx="22">
                  <c:v>Sweden</c:v>
                </c:pt>
                <c:pt idx="23">
                  <c:v>Denmark</c:v>
                </c:pt>
              </c:strCache>
            </c:strRef>
          </c:xVal>
          <c:yVal>
            <c:numRef>
              <c:f>'Sheet 1'!$E$7:$E$30</c:f>
              <c:numCache>
                <c:formatCode>General</c:formatCode>
                <c:ptCount val="24"/>
                <c:pt idx="0">
                  <c:v>100</c:v>
                </c:pt>
                <c:pt idx="1">
                  <c:v>95</c:v>
                </c:pt>
                <c:pt idx="2">
                  <c:v>90</c:v>
                </c:pt>
                <c:pt idx="3">
                  <c:v>83</c:v>
                </c:pt>
                <c:pt idx="4">
                  <c:v>81</c:v>
                </c:pt>
                <c:pt idx="5">
                  <c:v>80</c:v>
                </c:pt>
                <c:pt idx="6">
                  <c:v>80</c:v>
                </c:pt>
                <c:pt idx="7">
                  <c:v>78</c:v>
                </c:pt>
                <c:pt idx="8">
                  <c:v>72</c:v>
                </c:pt>
                <c:pt idx="9">
                  <c:v>70</c:v>
                </c:pt>
                <c:pt idx="10">
                  <c:v>66</c:v>
                </c:pt>
                <c:pt idx="11">
                  <c:v>66</c:v>
                </c:pt>
                <c:pt idx="12">
                  <c:v>63</c:v>
                </c:pt>
                <c:pt idx="13">
                  <c:v>57</c:v>
                </c:pt>
                <c:pt idx="14">
                  <c:v>54</c:v>
                </c:pt>
                <c:pt idx="15">
                  <c:v>54</c:v>
                </c:pt>
                <c:pt idx="16">
                  <c:v>51</c:v>
                </c:pt>
                <c:pt idx="17">
                  <c:v>50</c:v>
                </c:pt>
                <c:pt idx="18">
                  <c:v>42</c:v>
                </c:pt>
                <c:pt idx="19">
                  <c:v>41</c:v>
                </c:pt>
                <c:pt idx="20">
                  <c:v>39</c:v>
                </c:pt>
                <c:pt idx="21">
                  <c:v>37</c:v>
                </c:pt>
                <c:pt idx="22">
                  <c:v>36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56-40A5-B1E8-2BABE897C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261384"/>
        <c:axId val="543262040"/>
        <c:extLst/>
      </c:scatterChart>
      <c:valAx>
        <c:axId val="543261384"/>
        <c:scaling>
          <c:orientation val="minMax"/>
          <c:max val="2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Country Number, in Descending Order of climate concern (personal impacts: 'Great Deal')</a:t>
                </a:r>
                <a:endParaRPr lang="en-GB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559590262226396"/>
              <c:y val="0.87644277975123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62040"/>
        <c:crosses val="autoZero"/>
        <c:crossBetween val="midCat"/>
      </c:valAx>
      <c:valAx>
        <c:axId val="54326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%  Religiosity </a:t>
                </a:r>
                <a:r>
                  <a:rPr lang="en-GB" sz="1200" b="1" i="0" cap="all" baseline="0">
                    <a:effectLst/>
                  </a:rPr>
                  <a:t>- Residuals </a:t>
                </a:r>
                <a:r>
                  <a:rPr lang="en-GB" sz="1200" b="0" i="0" cap="all" baseline="0">
                    <a:effectLst/>
                  </a:rPr>
                  <a:t>/ climate concern </a:t>
                </a:r>
                <a:r>
                  <a:rPr lang="en-GB" sz="1200" b="1" i="0" cap="all" baseline="0">
                    <a:effectLst/>
                  </a:rPr>
                  <a:t>+25</a:t>
                </a:r>
                <a:endParaRPr lang="en-GB" sz="12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61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379932095644001E-2"/>
          <c:y val="0.92320964323903953"/>
          <c:w val="0.90151915047316333"/>
          <c:h val="7.6790356760960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/>
              <a:t>DEBIASED RELIGIOSITY </a:t>
            </a:r>
            <a:r>
              <a:rPr lang="en-GB" sz="1400" b="1" baseline="0"/>
              <a:t>(RESIDUALS FROM STRAIGHT LINE SUBTRACTED), Y, versus % </a:t>
            </a:r>
            <a:r>
              <a:rPr lang="en-GB" sz="1400" b="1" i="0" u="none" strike="noStrike" cap="all" baseline="0">
                <a:effectLst/>
              </a:rPr>
              <a:t>Climate Change concerns (personal impacts: 'great deal')</a:t>
            </a:r>
            <a:r>
              <a:rPr lang="en-GB" sz="1400" b="1" i="0" u="none" strike="noStrike" cap="none" baseline="0">
                <a:effectLst/>
              </a:rPr>
              <a:t>, X</a:t>
            </a:r>
            <a:endParaRPr lang="en-GB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1829DBC-D3C6-4320-ADC6-95A0826FD4F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02B-4480-8A3D-B4DF261D40D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4C8381D-9DEE-47A4-ADDF-E37661451B2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02B-4480-8A3D-B4DF261D40D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833F79-2A2A-420D-B164-5E76C856292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02B-4480-8A3D-B4DF261D40D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F79EEB9-E8AB-40A5-BAB9-A8E52DE6CF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02B-4480-8A3D-B4DF261D40D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3A13621-D26E-4CC0-9A4C-38FD3ACC6E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02B-4480-8A3D-B4DF261D40D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949B134-FE95-4382-AB97-457B3C1FF8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02B-4480-8A3D-B4DF261D40D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9578055-D057-46C8-9C52-9DD57667926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02B-4480-8A3D-B4DF261D40D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9AB266-2308-46EC-B7D9-D3197F5358D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02B-4480-8A3D-B4DF261D40D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8FA442A-4F57-4BD4-8C8F-16DE886313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02B-4480-8A3D-B4DF261D40D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29CB00F-9410-4CA1-A2B6-E55B9BBD35F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02B-4480-8A3D-B4DF261D40D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C908277-C77C-41E3-BDF4-FBCAB157AA2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02B-4480-8A3D-B4DF261D40D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5CDA88A-913E-4F9D-99BE-8C5C6A680B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02B-4480-8A3D-B4DF261D40D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24A57AF-BCB9-4775-9989-A961123936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02B-4480-8A3D-B4DF261D40D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9107E2B-B9C1-4C8B-9A4D-B81DCA463DF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02B-4480-8A3D-B4DF261D40D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B127AD2-95F2-4604-8316-0715AC3AB06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02B-4480-8A3D-B4DF261D40D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D3BBA24-4D62-437B-8CE3-80759DF08B0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02B-4480-8A3D-B4DF261D40D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C548E8A-1FD8-4F69-9AFC-DE9CE307643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02B-4480-8A3D-B4DF261D40D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774F7FE-E93D-4694-A33D-FD6A2DDF5E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02B-4480-8A3D-B4DF261D40D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9E2F9CF-39FE-4F84-BCC4-A02C014988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02B-4480-8A3D-B4DF261D40D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ABB5408-542B-4E6A-8E70-7B14889596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02B-4480-8A3D-B4DF261D40D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CBBC3D4-4A87-4643-85A4-C24CC58D9DF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02B-4480-8A3D-B4DF261D40D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270D91F-07FB-4A58-8251-1E42509B69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02B-4480-8A3D-B4DF261D40D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2E3C917-333F-4736-9A8F-EF49BE7461B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02B-4480-8A3D-B4DF261D40D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B5A2A8C-8E16-4C10-9BD2-00890BD70BE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02B-4480-8A3D-B4DF261D4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7.720330421694685E-2"/>
                  <c:y val="0.521984218338735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1'!$C$7:$C$30</c:f>
              <c:numCache>
                <c:formatCode>General</c:formatCode>
                <c:ptCount val="24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38</c:v>
                </c:pt>
                <c:pt idx="13">
                  <c:v>32</c:v>
                </c:pt>
                <c:pt idx="14">
                  <c:v>29</c:v>
                </c:pt>
                <c:pt idx="15">
                  <c:v>29</c:v>
                </c:pt>
                <c:pt idx="16">
                  <c:v>26</c:v>
                </c:pt>
                <c:pt idx="17">
                  <c:v>25</c:v>
                </c:pt>
                <c:pt idx="18">
                  <c:v>17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11</c:v>
                </c:pt>
                <c:pt idx="23">
                  <c:v>10</c:v>
                </c:pt>
              </c:numCache>
            </c:numRef>
          </c:xVal>
          <c:yVal>
            <c:numRef>
              <c:f>'Sheet 1'!$D$7:$D$30</c:f>
              <c:numCache>
                <c:formatCode>General</c:formatCode>
                <c:ptCount val="24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58.564999999999998</c:v>
                </c:pt>
                <c:pt idx="13">
                  <c:v>54.774999999999999</c:v>
                </c:pt>
                <c:pt idx="14">
                  <c:v>62.355000000000004</c:v>
                </c:pt>
                <c:pt idx="15">
                  <c:v>39.615000000000002</c:v>
                </c:pt>
                <c:pt idx="16">
                  <c:v>50.984999999999999</c:v>
                </c:pt>
                <c:pt idx="17">
                  <c:v>35.825000000000003</c:v>
                </c:pt>
                <c:pt idx="18">
                  <c:v>28.245000000000001</c:v>
                </c:pt>
                <c:pt idx="19">
                  <c:v>47.195</c:v>
                </c:pt>
                <c:pt idx="20">
                  <c:v>43.405000000000001</c:v>
                </c:pt>
                <c:pt idx="21">
                  <c:v>32.034999999999997</c:v>
                </c:pt>
                <c:pt idx="22">
                  <c:v>20.664999999999999</c:v>
                </c:pt>
                <c:pt idx="23">
                  <c:v>24.454999999999998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1'!$B$7:$B$30</c15:f>
                <c15:dlblRangeCache>
                  <c:ptCount val="24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Taiwan</c:v>
                  </c:pt>
                  <c:pt idx="13">
                    <c:v>Spain</c:v>
                  </c:pt>
                  <c:pt idx="14">
                    <c:v>Italy</c:v>
                  </c:pt>
                  <c:pt idx="15">
                    <c:v>Australia</c:v>
                  </c:pt>
                  <c:pt idx="16">
                    <c:v>France</c:v>
                  </c:pt>
                  <c:pt idx="17">
                    <c:v>Hong Kong</c:v>
                  </c:pt>
                  <c:pt idx="18">
                    <c:v>Great Britain</c:v>
                  </c:pt>
                  <c:pt idx="19">
                    <c:v>Germany</c:v>
                  </c:pt>
                  <c:pt idx="20">
                    <c:v>Finland</c:v>
                  </c:pt>
                  <c:pt idx="21">
                    <c:v>Norway</c:v>
                  </c:pt>
                  <c:pt idx="22">
                    <c:v>Sweden</c:v>
                  </c:pt>
                  <c:pt idx="23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02B-4480-8A3D-B4DF261D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280360"/>
        <c:axId val="546282328"/>
      </c:scatterChart>
      <c:valAx>
        <c:axId val="54628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2328"/>
        <c:crosses val="autoZero"/>
        <c:crossBetween val="midCat"/>
      </c:valAx>
      <c:valAx>
        <c:axId val="54628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0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1" cap="all" baseline="0">
                <a:effectLst/>
              </a:rPr>
              <a:t>prior</a:t>
            </a:r>
            <a:r>
              <a:rPr lang="en-GB" sz="1600" b="1" i="0" cap="all" baseline="0">
                <a:effectLst/>
              </a:rPr>
              <a:t> Chart 4 redrawn, with residuals from F2 (religiosity against a straight line) subtracted from religiosity</a:t>
            </a:r>
            <a:endParaRPr lang="en-GB" sz="1600">
              <a:effectLst/>
            </a:endParaRPr>
          </a:p>
        </c:rich>
      </c:tx>
      <c:layout>
        <c:manualLayout>
          <c:xMode val="edge"/>
          <c:yMode val="edge"/>
          <c:x val="0.11100661278471713"/>
          <c:y val="1.15329168668909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BC899B7-DFD6-42FF-A34B-D422113EFC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2B9-48B2-B099-BA10C0402B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A643FF-AEE9-445A-A794-F7BAD7920A4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2B9-48B2-B099-BA10C0402B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F510B5-B59E-42F1-935A-4D16F82C2B1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2B9-48B2-B099-BA10C0402B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2927921-4CE1-48FE-97DB-4C9FA2C0D87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2B9-48B2-B099-BA10C0402B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E83993A-F510-413B-BD81-F7868CF067A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2B9-48B2-B099-BA10C0402B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9560597-A20D-4445-A3F2-42DFD0F884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2B9-48B2-B099-BA10C0402B3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094C98B-96B6-4A13-85DB-7B13E66F4D6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2B9-48B2-B099-BA10C0402B3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3FFE29C-0CC8-490A-B749-C5726836AC9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2B9-48B2-B099-BA10C0402B3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FC4D88D-AC81-4BF6-94C4-8AA3D9516C0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2B9-48B2-B099-BA10C0402B3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123FA05-CE70-4B4E-9163-EDA203C809F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2B9-48B2-B099-BA10C0402B3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31E3994-0E69-4FB4-A082-A99EDC7CC26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2B9-48B2-B099-BA10C0402B3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B41057A-39D7-45B2-A114-7E9BDE37EFC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2B9-48B2-B099-BA10C0402B3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EB3ECDE-4BBE-44D7-8994-B053EDF422F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2B9-48B2-B099-BA10C0402B3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0C102FB-DAE5-4F1B-8532-726AC6AFB2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2B9-48B2-B099-BA10C0402B3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944804A-9C8B-43BB-ADB6-4A690569AFD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2B9-48B2-B099-BA10C0402B3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48E6861-9BC5-474D-8B4F-A22EFD2F4E4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2B9-48B2-B099-BA10C0402B3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7296EFF-DFF6-45EE-A1CA-7E79B7B6CAF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2B9-48B2-B099-BA10C0402B3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68B5EEB-638F-4B76-977F-30103FB40FB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2B9-48B2-B099-BA10C0402B3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3A08134-FB25-4F18-B72A-1592DD190DD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2B9-48B2-B099-BA10C0402B3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BFA7FFD-2D99-4727-A320-9281AAA748B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2B9-48B2-B099-BA10C0402B3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5FFBB9D-2AE6-4BAD-9536-EA0C23B36BF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2B9-48B2-B099-BA10C0402B3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182E8E1-D514-42E3-928E-355358816A2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2B9-48B2-B099-BA10C0402B3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8F6D2CC7-9332-493C-94C7-4C12BFEEEA0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2B9-48B2-B099-BA10C0402B3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623D9B45-11E7-4663-BEA6-DEDB88C212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2B9-48B2-B099-BA10C0402B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'Sheet 1'!$B$37:$B$60</c:f>
              <c:strCache>
                <c:ptCount val="24"/>
                <c:pt idx="0">
                  <c:v>Qatar</c:v>
                </c:pt>
                <c:pt idx="1">
                  <c:v>Phillipines</c:v>
                </c:pt>
                <c:pt idx="2">
                  <c:v>Kuwait</c:v>
                </c:pt>
                <c:pt idx="3">
                  <c:v>India</c:v>
                </c:pt>
                <c:pt idx="4">
                  <c:v>Egypt</c:v>
                </c:pt>
                <c:pt idx="5">
                  <c:v>Bahrain</c:v>
                </c:pt>
                <c:pt idx="6">
                  <c:v>UAE</c:v>
                </c:pt>
                <c:pt idx="7">
                  <c:v>Taiwan</c:v>
                </c:pt>
                <c:pt idx="8">
                  <c:v>Italy</c:v>
                </c:pt>
                <c:pt idx="9">
                  <c:v>Indonesia</c:v>
                </c:pt>
                <c:pt idx="10">
                  <c:v>Malaysia</c:v>
                </c:pt>
                <c:pt idx="11">
                  <c:v>Saudia Arabia</c:v>
                </c:pt>
                <c:pt idx="12">
                  <c:v>Thailand</c:v>
                </c:pt>
                <c:pt idx="13">
                  <c:v>Spain</c:v>
                </c:pt>
                <c:pt idx="14">
                  <c:v>Singapore</c:v>
                </c:pt>
                <c:pt idx="15">
                  <c:v>Australia</c:v>
                </c:pt>
                <c:pt idx="16">
                  <c:v>Great Britain</c:v>
                </c:pt>
                <c:pt idx="17">
                  <c:v>France</c:v>
                </c:pt>
                <c:pt idx="18">
                  <c:v>Norway</c:v>
                </c:pt>
                <c:pt idx="19">
                  <c:v>Hong Kong</c:v>
                </c:pt>
                <c:pt idx="20">
                  <c:v>Finland</c:v>
                </c:pt>
                <c:pt idx="21">
                  <c:v>Germany</c:v>
                </c:pt>
                <c:pt idx="22">
                  <c:v>Denmark</c:v>
                </c:pt>
                <c:pt idx="23">
                  <c:v>Sweden</c:v>
                </c:pt>
              </c:strCache>
            </c:strRef>
          </c:xVal>
          <c:yVal>
            <c:numRef>
              <c:f>'Sheet 1'!$D$37:$D$60</c:f>
              <c:numCache>
                <c:formatCode>General</c:formatCode>
                <c:ptCount val="24"/>
                <c:pt idx="0">
                  <c:v>100</c:v>
                </c:pt>
                <c:pt idx="1">
                  <c:v>96.465000000000003</c:v>
                </c:pt>
                <c:pt idx="2">
                  <c:v>85.094999999999999</c:v>
                </c:pt>
                <c:pt idx="3">
                  <c:v>92.674999999999997</c:v>
                </c:pt>
                <c:pt idx="4">
                  <c:v>77.515000000000001</c:v>
                </c:pt>
                <c:pt idx="5">
                  <c:v>100</c:v>
                </c:pt>
                <c:pt idx="6">
                  <c:v>88.885000000000005</c:v>
                </c:pt>
                <c:pt idx="7">
                  <c:v>58.564999999999998</c:v>
                </c:pt>
                <c:pt idx="8">
                  <c:v>62.355000000000004</c:v>
                </c:pt>
                <c:pt idx="9">
                  <c:v>73.724999999999994</c:v>
                </c:pt>
                <c:pt idx="10">
                  <c:v>81.305000000000007</c:v>
                </c:pt>
                <c:pt idx="11">
                  <c:v>69.935000000000002</c:v>
                </c:pt>
                <c:pt idx="12">
                  <c:v>100</c:v>
                </c:pt>
                <c:pt idx="13">
                  <c:v>54.774999999999999</c:v>
                </c:pt>
                <c:pt idx="14">
                  <c:v>66.14500000000001</c:v>
                </c:pt>
                <c:pt idx="15">
                  <c:v>39.615000000000002</c:v>
                </c:pt>
                <c:pt idx="16">
                  <c:v>28.245000000000001</c:v>
                </c:pt>
                <c:pt idx="17">
                  <c:v>50.984999999999999</c:v>
                </c:pt>
                <c:pt idx="18">
                  <c:v>32.034999999999997</c:v>
                </c:pt>
                <c:pt idx="19">
                  <c:v>35.825000000000003</c:v>
                </c:pt>
                <c:pt idx="20">
                  <c:v>43.405000000000001</c:v>
                </c:pt>
                <c:pt idx="21">
                  <c:v>47.195</c:v>
                </c:pt>
                <c:pt idx="22">
                  <c:v>24.454999999999998</c:v>
                </c:pt>
                <c:pt idx="23">
                  <c:v>20.664999999999999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1'!$B$37:$B$60</c15:f>
                <c15:dlblRangeCache>
                  <c:ptCount val="24"/>
                  <c:pt idx="0">
                    <c:v>Qatar</c:v>
                  </c:pt>
                  <c:pt idx="1">
                    <c:v>Phillipines</c:v>
                  </c:pt>
                  <c:pt idx="2">
                    <c:v>Kuwait</c:v>
                  </c:pt>
                  <c:pt idx="3">
                    <c:v>India</c:v>
                  </c:pt>
                  <c:pt idx="4">
                    <c:v>Egypt</c:v>
                  </c:pt>
                  <c:pt idx="5">
                    <c:v>Bahrain</c:v>
                  </c:pt>
                  <c:pt idx="6">
                    <c:v>UAE</c:v>
                  </c:pt>
                  <c:pt idx="7">
                    <c:v>Taiwan</c:v>
                  </c:pt>
                  <c:pt idx="8">
                    <c:v>Italy</c:v>
                  </c:pt>
                  <c:pt idx="9">
                    <c:v>Indonesia</c:v>
                  </c:pt>
                  <c:pt idx="10">
                    <c:v>Malaysia</c:v>
                  </c:pt>
                  <c:pt idx="11">
                    <c:v>Saudia Arabia</c:v>
                  </c:pt>
                  <c:pt idx="12">
                    <c:v>Thailand</c:v>
                  </c:pt>
                  <c:pt idx="13">
                    <c:v>Spain</c:v>
                  </c:pt>
                  <c:pt idx="14">
                    <c:v>Singapore</c:v>
                  </c:pt>
                  <c:pt idx="15">
                    <c:v>Australia</c:v>
                  </c:pt>
                  <c:pt idx="16">
                    <c:v>Great Britain</c:v>
                  </c:pt>
                  <c:pt idx="17">
                    <c:v>France</c:v>
                  </c:pt>
                  <c:pt idx="18">
                    <c:v>Norway</c:v>
                  </c:pt>
                  <c:pt idx="19">
                    <c:v>Hong Kong</c:v>
                  </c:pt>
                  <c:pt idx="20">
                    <c:v>Finland</c:v>
                  </c:pt>
                  <c:pt idx="21">
                    <c:v>Germany</c:v>
                  </c:pt>
                  <c:pt idx="22">
                    <c:v>Denmark</c:v>
                  </c:pt>
                  <c:pt idx="23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B9-48B2-B099-BA10C0402B38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strRef>
              <c:f>'Sheet 1'!$B$37:$B$60</c:f>
              <c:strCache>
                <c:ptCount val="24"/>
                <c:pt idx="0">
                  <c:v>Qatar</c:v>
                </c:pt>
                <c:pt idx="1">
                  <c:v>Phillipines</c:v>
                </c:pt>
                <c:pt idx="2">
                  <c:v>Kuwait</c:v>
                </c:pt>
                <c:pt idx="3">
                  <c:v>India</c:v>
                </c:pt>
                <c:pt idx="4">
                  <c:v>Egypt</c:v>
                </c:pt>
                <c:pt idx="5">
                  <c:v>Bahrain</c:v>
                </c:pt>
                <c:pt idx="6">
                  <c:v>UAE</c:v>
                </c:pt>
                <c:pt idx="7">
                  <c:v>Taiwan</c:v>
                </c:pt>
                <c:pt idx="8">
                  <c:v>Italy</c:v>
                </c:pt>
                <c:pt idx="9">
                  <c:v>Indonesia</c:v>
                </c:pt>
                <c:pt idx="10">
                  <c:v>Malaysia</c:v>
                </c:pt>
                <c:pt idx="11">
                  <c:v>Saudia Arabia</c:v>
                </c:pt>
                <c:pt idx="12">
                  <c:v>Thailand</c:v>
                </c:pt>
                <c:pt idx="13">
                  <c:v>Spain</c:v>
                </c:pt>
                <c:pt idx="14">
                  <c:v>Singapore</c:v>
                </c:pt>
                <c:pt idx="15">
                  <c:v>Australia</c:v>
                </c:pt>
                <c:pt idx="16">
                  <c:v>Great Britain</c:v>
                </c:pt>
                <c:pt idx="17">
                  <c:v>France</c:v>
                </c:pt>
                <c:pt idx="18">
                  <c:v>Norway</c:v>
                </c:pt>
                <c:pt idx="19">
                  <c:v>Hong Kong</c:v>
                </c:pt>
                <c:pt idx="20">
                  <c:v>Finland</c:v>
                </c:pt>
                <c:pt idx="21">
                  <c:v>Germany</c:v>
                </c:pt>
                <c:pt idx="22">
                  <c:v>Denmark</c:v>
                </c:pt>
                <c:pt idx="23">
                  <c:v>Sweden</c:v>
                </c:pt>
              </c:strCache>
            </c:strRef>
          </c:xVal>
          <c:yVal>
            <c:numRef>
              <c:f>'Sheet 1'!$E$37:$E$60</c:f>
              <c:numCache>
                <c:formatCode>General</c:formatCode>
                <c:ptCount val="24"/>
                <c:pt idx="0">
                  <c:v>87</c:v>
                </c:pt>
                <c:pt idx="1">
                  <c:v>84</c:v>
                </c:pt>
                <c:pt idx="2">
                  <c:v>82</c:v>
                </c:pt>
                <c:pt idx="3">
                  <c:v>78</c:v>
                </c:pt>
                <c:pt idx="4">
                  <c:v>76</c:v>
                </c:pt>
                <c:pt idx="5">
                  <c:v>73</c:v>
                </c:pt>
                <c:pt idx="6">
                  <c:v>71</c:v>
                </c:pt>
                <c:pt idx="7">
                  <c:v>70</c:v>
                </c:pt>
                <c:pt idx="8">
                  <c:v>69</c:v>
                </c:pt>
                <c:pt idx="9">
                  <c:v>67</c:v>
                </c:pt>
                <c:pt idx="10">
                  <c:v>67</c:v>
                </c:pt>
                <c:pt idx="11">
                  <c:v>66</c:v>
                </c:pt>
                <c:pt idx="12">
                  <c:v>64</c:v>
                </c:pt>
                <c:pt idx="13">
                  <c:v>63</c:v>
                </c:pt>
                <c:pt idx="14">
                  <c:v>61</c:v>
                </c:pt>
                <c:pt idx="15">
                  <c:v>56</c:v>
                </c:pt>
                <c:pt idx="16">
                  <c:v>52</c:v>
                </c:pt>
                <c:pt idx="17">
                  <c:v>51</c:v>
                </c:pt>
                <c:pt idx="18">
                  <c:v>51</c:v>
                </c:pt>
                <c:pt idx="19">
                  <c:v>49</c:v>
                </c:pt>
                <c:pt idx="20">
                  <c:v>49</c:v>
                </c:pt>
                <c:pt idx="21">
                  <c:v>47</c:v>
                </c:pt>
                <c:pt idx="22">
                  <c:v>47</c:v>
                </c:pt>
                <c:pt idx="23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B9-48B2-B099-BA10C040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730928"/>
        <c:axId val="544722400"/>
        <c:extLst/>
      </c:scatterChart>
      <c:valAx>
        <c:axId val="544730928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722400"/>
        <c:crosses val="autoZero"/>
        <c:crossBetween val="midCat"/>
      </c:valAx>
      <c:valAx>
        <c:axId val="54472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%  Religiosity </a:t>
                </a:r>
                <a:r>
                  <a:rPr lang="en-GB" sz="1200" b="1" i="0" cap="all" baseline="0">
                    <a:effectLst/>
                  </a:rPr>
                  <a:t>- Residuals </a:t>
                </a:r>
                <a:r>
                  <a:rPr lang="en-GB" sz="1200" b="0" i="0" cap="all" baseline="0">
                    <a:effectLst/>
                  </a:rPr>
                  <a:t>/ climate concern </a:t>
                </a:r>
                <a:r>
                  <a:rPr lang="en-GB" sz="1200" b="1" i="0" cap="all" baseline="0">
                    <a:effectLst/>
                  </a:rPr>
                  <a:t>+20</a:t>
                </a:r>
                <a:endParaRPr lang="en-GB" sz="12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layout>
            <c:manualLayout>
              <c:xMode val="edge"/>
              <c:yMode val="edge"/>
              <c:x val="1.3225569434239529E-2"/>
              <c:y val="0.23907736665064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730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effectLst/>
              </a:rPr>
              <a:t>DEBIASED RELIGIOSITY (RESIDUALS FROM STRAIGHT LINE SUBTRACTED), Y, versus % </a:t>
            </a:r>
            <a:r>
              <a:rPr lang="en-GB" sz="1400" b="1" i="0" cap="all" baseline="0">
                <a:effectLst/>
              </a:rPr>
              <a:t>Climate Change concerns (personal impacts: 'great deal')</a:t>
            </a:r>
            <a:r>
              <a:rPr lang="en-GB" sz="1400" b="1" i="0" baseline="0">
                <a:effectLst/>
              </a:rPr>
              <a:t>, X</a:t>
            </a:r>
            <a:r>
              <a:rPr lang="en-GB" sz="1400" b="0" i="0" baseline="0">
                <a:effectLst/>
              </a:rPr>
              <a:t> 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E5EFA15-8F3C-4E07-B3CE-0D1438A9BC8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B4A-465A-8775-F18B151854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F377862-30DC-4B3A-BA96-1944015E85F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B4A-465A-8775-F18B151854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64478BB-19B9-4348-B5C9-9226FEACB63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B4A-465A-8775-F18B151854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97BACA2-70B2-4160-A3A2-708C8B8B226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B4A-465A-8775-F18B151854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0CA3F07-141E-48C1-96D0-1D0C484F035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B4A-465A-8775-F18B151854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B06F18C-7D9B-4B58-8ABA-259E1B7B89D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B4A-465A-8775-F18B151854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B2A8486-EF8C-4C70-8C93-B2760C5B8C4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B4A-465A-8775-F18B151854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EBD1BFE-F147-4944-813D-FDCADE6A042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B4A-465A-8775-F18B151854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1E2C49D-DD0D-4056-A4D1-B536AF7EA1D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B4A-465A-8775-F18B151854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613949E-61F4-4D80-853A-572D5C5A62A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B4A-465A-8775-F18B151854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B853114-CF4D-4451-8BD5-93511861125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B4A-465A-8775-F18B151854D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994ACFE-35C0-4531-B4F2-9DAE6F975C5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B4A-465A-8775-F18B151854D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32B4055-176B-4FBB-B0A6-A148B0A5116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B4A-465A-8775-F18B151854D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3901B0A-35A1-44F6-AA1E-414C7EA681B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B4A-465A-8775-F18B151854D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4787215-40DA-4273-89EC-D7EEA254E33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B4A-465A-8775-F18B151854D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DC21525-9714-4B4C-87A7-B2FF11ABA8E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B4A-465A-8775-F18B151854D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0DF1869-4888-4E32-A43F-2283CAD2711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B4A-465A-8775-F18B151854D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6486E02-E0FC-464C-9419-27C4E0C07DC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B4A-465A-8775-F18B151854D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EE73636-FC75-468E-90CF-7D9ADB0A16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B4A-465A-8775-F18B151854D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FB0A8AC-34F6-4CD2-905D-E83C16CED3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B4A-465A-8775-F18B151854D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FA2FDAD-CE48-40FF-8163-5135BEBDE27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B4A-465A-8775-F18B151854D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EA2F46D-9405-4F0C-AE31-482FA8C9F35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B4A-465A-8775-F18B151854D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446779A-FECA-42BF-AFFC-6E037B110E0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B4A-465A-8775-F18B151854D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2A70EA7-9A51-4011-8DFD-02D16BA2A42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B4A-465A-8775-F18B151854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1.4868580742373697E-2"/>
                  <c:y val="0.569565132949689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1'!$C$37:$C$60</c:f>
              <c:numCache>
                <c:formatCode>General</c:formatCode>
                <c:ptCount val="24"/>
                <c:pt idx="0">
                  <c:v>67</c:v>
                </c:pt>
                <c:pt idx="1">
                  <c:v>64</c:v>
                </c:pt>
                <c:pt idx="2">
                  <c:v>62</c:v>
                </c:pt>
                <c:pt idx="3">
                  <c:v>58</c:v>
                </c:pt>
                <c:pt idx="4">
                  <c:v>56</c:v>
                </c:pt>
                <c:pt idx="5">
                  <c:v>53</c:v>
                </c:pt>
                <c:pt idx="6">
                  <c:v>51</c:v>
                </c:pt>
                <c:pt idx="7">
                  <c:v>50</c:v>
                </c:pt>
                <c:pt idx="8">
                  <c:v>49</c:v>
                </c:pt>
                <c:pt idx="9">
                  <c:v>47</c:v>
                </c:pt>
                <c:pt idx="10">
                  <c:v>47</c:v>
                </c:pt>
                <c:pt idx="11">
                  <c:v>46</c:v>
                </c:pt>
                <c:pt idx="12">
                  <c:v>44</c:v>
                </c:pt>
                <c:pt idx="13">
                  <c:v>43</c:v>
                </c:pt>
                <c:pt idx="14">
                  <c:v>41</c:v>
                </c:pt>
                <c:pt idx="15">
                  <c:v>36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29</c:v>
                </c:pt>
                <c:pt idx="20">
                  <c:v>29</c:v>
                </c:pt>
                <c:pt idx="21">
                  <c:v>27</c:v>
                </c:pt>
                <c:pt idx="22">
                  <c:v>27</c:v>
                </c:pt>
                <c:pt idx="23">
                  <c:v>23</c:v>
                </c:pt>
              </c:numCache>
            </c:numRef>
          </c:xVal>
          <c:yVal>
            <c:numRef>
              <c:f>'Sheet 1'!$D$37:$D$60</c:f>
              <c:numCache>
                <c:formatCode>General</c:formatCode>
                <c:ptCount val="24"/>
                <c:pt idx="0">
                  <c:v>100</c:v>
                </c:pt>
                <c:pt idx="1">
                  <c:v>96.465000000000003</c:v>
                </c:pt>
                <c:pt idx="2">
                  <c:v>85.094999999999999</c:v>
                </c:pt>
                <c:pt idx="3">
                  <c:v>92.674999999999997</c:v>
                </c:pt>
                <c:pt idx="4">
                  <c:v>77.515000000000001</c:v>
                </c:pt>
                <c:pt idx="5">
                  <c:v>100</c:v>
                </c:pt>
                <c:pt idx="6">
                  <c:v>88.885000000000005</c:v>
                </c:pt>
                <c:pt idx="7">
                  <c:v>58.564999999999998</c:v>
                </c:pt>
                <c:pt idx="8">
                  <c:v>62.355000000000004</c:v>
                </c:pt>
                <c:pt idx="9">
                  <c:v>73.724999999999994</c:v>
                </c:pt>
                <c:pt idx="10">
                  <c:v>81.305000000000007</c:v>
                </c:pt>
                <c:pt idx="11">
                  <c:v>69.935000000000002</c:v>
                </c:pt>
                <c:pt idx="12">
                  <c:v>100</c:v>
                </c:pt>
                <c:pt idx="13">
                  <c:v>54.774999999999999</c:v>
                </c:pt>
                <c:pt idx="14">
                  <c:v>66.14500000000001</c:v>
                </c:pt>
                <c:pt idx="15">
                  <c:v>39.615000000000002</c:v>
                </c:pt>
                <c:pt idx="16">
                  <c:v>28.245000000000001</c:v>
                </c:pt>
                <c:pt idx="17">
                  <c:v>50.984999999999999</c:v>
                </c:pt>
                <c:pt idx="18">
                  <c:v>32.034999999999997</c:v>
                </c:pt>
                <c:pt idx="19">
                  <c:v>35.825000000000003</c:v>
                </c:pt>
                <c:pt idx="20">
                  <c:v>43.405000000000001</c:v>
                </c:pt>
                <c:pt idx="21">
                  <c:v>47.195</c:v>
                </c:pt>
                <c:pt idx="22">
                  <c:v>24.454999999999998</c:v>
                </c:pt>
                <c:pt idx="23">
                  <c:v>20.664999999999999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1'!$B$37:$B$60</c15:f>
                <c15:dlblRangeCache>
                  <c:ptCount val="24"/>
                  <c:pt idx="0">
                    <c:v>Qatar</c:v>
                  </c:pt>
                  <c:pt idx="1">
                    <c:v>Phillipines</c:v>
                  </c:pt>
                  <c:pt idx="2">
                    <c:v>Kuwait</c:v>
                  </c:pt>
                  <c:pt idx="3">
                    <c:v>India</c:v>
                  </c:pt>
                  <c:pt idx="4">
                    <c:v>Egypt</c:v>
                  </c:pt>
                  <c:pt idx="5">
                    <c:v>Bahrain</c:v>
                  </c:pt>
                  <c:pt idx="6">
                    <c:v>UAE</c:v>
                  </c:pt>
                  <c:pt idx="7">
                    <c:v>Taiwan</c:v>
                  </c:pt>
                  <c:pt idx="8">
                    <c:v>Italy</c:v>
                  </c:pt>
                  <c:pt idx="9">
                    <c:v>Indonesia</c:v>
                  </c:pt>
                  <c:pt idx="10">
                    <c:v>Malaysia</c:v>
                  </c:pt>
                  <c:pt idx="11">
                    <c:v>Saudia Arabia</c:v>
                  </c:pt>
                  <c:pt idx="12">
                    <c:v>Thailand</c:v>
                  </c:pt>
                  <c:pt idx="13">
                    <c:v>Spain</c:v>
                  </c:pt>
                  <c:pt idx="14">
                    <c:v>Singapore</c:v>
                  </c:pt>
                  <c:pt idx="15">
                    <c:v>Australia</c:v>
                  </c:pt>
                  <c:pt idx="16">
                    <c:v>Great Britain</c:v>
                  </c:pt>
                  <c:pt idx="17">
                    <c:v>France</c:v>
                  </c:pt>
                  <c:pt idx="18">
                    <c:v>Norway</c:v>
                  </c:pt>
                  <c:pt idx="19">
                    <c:v>Hong Kong</c:v>
                  </c:pt>
                  <c:pt idx="20">
                    <c:v>Finland</c:v>
                  </c:pt>
                  <c:pt idx="21">
                    <c:v>Germany</c:v>
                  </c:pt>
                  <c:pt idx="22">
                    <c:v>Denmark</c:v>
                  </c:pt>
                  <c:pt idx="23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B4A-465A-8775-F18B1518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082128"/>
        <c:axId val="545082456"/>
      </c:scatterChart>
      <c:valAx>
        <c:axId val="54508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082456"/>
        <c:crosses val="autoZero"/>
        <c:crossBetween val="midCat"/>
      </c:valAx>
      <c:valAx>
        <c:axId val="54508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08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DEBIASED RELIGIOSITY (RESIDUALS FROM STRAIGHT LINE SUBTRACTED), X , versus % </a:t>
            </a:r>
            <a:r>
              <a:rPr lang="en-GB" sz="1400" b="1" i="0" u="none" strike="noStrike" cap="all" baseline="0">
                <a:effectLst/>
              </a:rPr>
              <a:t>Climate Change concerns (personal impacts: 'great deal')</a:t>
            </a:r>
            <a:r>
              <a:rPr lang="en-GB" sz="1400" b="1" i="0" u="none" strike="noStrike" baseline="0">
                <a:effectLst/>
              </a:rPr>
              <a:t>, Y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Climate Concerns PI:GD yx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1086641-43DB-4655-AFCB-37590B480C6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FB3-4C0A-9DE6-1027913A48B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A489F20-8E5D-4590-83B1-BE58E80CB44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FB3-4C0A-9DE6-1027913A48B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821744B-9966-4A7F-A0A0-ABF251C435B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FB3-4C0A-9DE6-1027913A48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5727279-5567-438A-AE3E-CC4B02DC34E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FB3-4C0A-9DE6-1027913A48B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ABDF682-3597-45B5-9A32-24C87A73EA5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FB3-4C0A-9DE6-1027913A48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021995B-8634-495C-8205-08F7CD99B7D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FB3-4C0A-9DE6-1027913A48B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6D9CE7B-40B3-4843-A95B-8FB08FC813E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FB3-4C0A-9DE6-1027913A48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82379F-36E6-4203-9861-B4E433A4993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FB3-4C0A-9DE6-1027913A48B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B26FAD3-A704-4AA7-8408-88641E5C05A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FB3-4C0A-9DE6-1027913A48B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EAF136C-EBAB-4E53-967A-D3DD13EFD9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FB3-4C0A-9DE6-1027913A48B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17998AF-282A-4506-BFCB-75B4E7A96EE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FB3-4C0A-9DE6-1027913A48B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7557758-EA86-4893-9189-4A3EBD7F3E3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FB3-4C0A-9DE6-1027913A48B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793FCDE-C059-4A8E-9292-BF88B0B13E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FB3-4C0A-9DE6-1027913A48B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B9E7C52-E92B-4F6A-8DB7-91FA94BA64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FB3-4C0A-9DE6-1027913A48B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0448644-AC59-492F-B765-5ABA25098F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FB3-4C0A-9DE6-1027913A48B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406BC37-E21D-4243-A7C4-C06586C3997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FB3-4C0A-9DE6-1027913A48B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A72A19C-2EDB-40E0-B3DB-0D43C8A1D52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6FB3-4C0A-9DE6-1027913A48B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BEC90B6-7040-4AAA-A934-8DFE9B22827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FB3-4C0A-9DE6-1027913A48B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D50C1C8-0EE0-4593-B257-33EF6FC7C72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FB3-4C0A-9DE6-1027913A48B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A5B8F39-5AA3-4987-A0B5-CBF663B46FB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FB3-4C0A-9DE6-1027913A48B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E7F1372-A634-4BA6-A302-F5BD2FA0C0A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6FB3-4C0A-9DE6-1027913A48B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DA0C93D-6904-4872-AE28-F62E5B0E03F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FB3-4C0A-9DE6-1027913A48B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64D58C0-D8DC-48BA-BEBC-DD4C555E4ED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FB3-4C0A-9DE6-1027913A48B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6694EF53-5AE3-464D-AFD3-D30DD43C48E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FB3-4C0A-9DE6-1027913A48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3.6540741396089531E-2"/>
                  <c:y val="0.495726683329261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1'!$D$7:$D$30</c:f>
              <c:numCache>
                <c:formatCode>General</c:formatCode>
                <c:ptCount val="24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58.564999999999998</c:v>
                </c:pt>
                <c:pt idx="13">
                  <c:v>54.774999999999999</c:v>
                </c:pt>
                <c:pt idx="14">
                  <c:v>62.355000000000004</c:v>
                </c:pt>
                <c:pt idx="15">
                  <c:v>39.615000000000002</c:v>
                </c:pt>
                <c:pt idx="16">
                  <c:v>50.984999999999999</c:v>
                </c:pt>
                <c:pt idx="17">
                  <c:v>35.825000000000003</c:v>
                </c:pt>
                <c:pt idx="18">
                  <c:v>28.245000000000001</c:v>
                </c:pt>
                <c:pt idx="19">
                  <c:v>47.195</c:v>
                </c:pt>
                <c:pt idx="20">
                  <c:v>43.405000000000001</c:v>
                </c:pt>
                <c:pt idx="21">
                  <c:v>32.034999999999997</c:v>
                </c:pt>
                <c:pt idx="22">
                  <c:v>20.664999999999999</c:v>
                </c:pt>
                <c:pt idx="23">
                  <c:v>24.454999999999998</c:v>
                </c:pt>
              </c:numCache>
            </c:numRef>
          </c:xVal>
          <c:yVal>
            <c:numRef>
              <c:f>'Sheet 1'!$C$7:$C$30</c:f>
              <c:numCache>
                <c:formatCode>General</c:formatCode>
                <c:ptCount val="24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38</c:v>
                </c:pt>
                <c:pt idx="13">
                  <c:v>32</c:v>
                </c:pt>
                <c:pt idx="14">
                  <c:v>29</c:v>
                </c:pt>
                <c:pt idx="15">
                  <c:v>29</c:v>
                </c:pt>
                <c:pt idx="16">
                  <c:v>26</c:v>
                </c:pt>
                <c:pt idx="17">
                  <c:v>25</c:v>
                </c:pt>
                <c:pt idx="18">
                  <c:v>17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11</c:v>
                </c:pt>
                <c:pt idx="23">
                  <c:v>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1'!$B$7:$B$30</c15:f>
                <c15:dlblRangeCache>
                  <c:ptCount val="24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Taiwan</c:v>
                  </c:pt>
                  <c:pt idx="13">
                    <c:v>Spain</c:v>
                  </c:pt>
                  <c:pt idx="14">
                    <c:v>Italy</c:v>
                  </c:pt>
                  <c:pt idx="15">
                    <c:v>Australia</c:v>
                  </c:pt>
                  <c:pt idx="16">
                    <c:v>France</c:v>
                  </c:pt>
                  <c:pt idx="17">
                    <c:v>Hong Kong</c:v>
                  </c:pt>
                  <c:pt idx="18">
                    <c:v>Great Britain</c:v>
                  </c:pt>
                  <c:pt idx="19">
                    <c:v>Germany</c:v>
                  </c:pt>
                  <c:pt idx="20">
                    <c:v>Finland</c:v>
                  </c:pt>
                  <c:pt idx="21">
                    <c:v>Norway</c:v>
                  </c:pt>
                  <c:pt idx="22">
                    <c:v>Sweden</c:v>
                  </c:pt>
                  <c:pt idx="23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FB3-4C0A-9DE6-1027913A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937400"/>
        <c:axId val="473936088"/>
      </c:scatterChart>
      <c:valAx>
        <c:axId val="473937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936088"/>
        <c:crosses val="autoZero"/>
        <c:crossBetween val="midCat"/>
      </c:valAx>
      <c:valAx>
        <c:axId val="473936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937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RELIGIOSITY X , versus % </a:t>
            </a:r>
            <a:r>
              <a:rPr lang="en-GB" sz="1400" b="1" i="0" u="none" strike="noStrike" cap="all" baseline="0">
                <a:effectLst/>
              </a:rPr>
              <a:t>Climate Change concerns (personal impacts: 'great deal')</a:t>
            </a:r>
            <a:r>
              <a:rPr lang="en-GB" sz="1400" b="1" i="0" u="none" strike="noStrike" baseline="0">
                <a:effectLst/>
              </a:rPr>
              <a:t>, Y (blue </a:t>
            </a:r>
            <a:r>
              <a:rPr lang="el-GR" sz="1400" b="1" i="0" u="none" strike="noStrike" baseline="0">
                <a:effectLst/>
              </a:rPr>
              <a:t>Δ</a:t>
            </a:r>
            <a:r>
              <a:rPr lang="en-GB" sz="1400" b="1" i="0" u="none" strike="noStrike" baseline="0">
                <a:effectLst/>
              </a:rPr>
              <a:t>), and % UN POLL VOTE SHARE for ACTION ON CLIMATE CHANGE, Y (Orange </a:t>
            </a:r>
            <a:r>
              <a:rPr lang="he-IL" sz="1400" b="1" i="0" u="none" strike="noStrike" baseline="0">
                <a:effectLst/>
              </a:rPr>
              <a:t>ﬦ</a:t>
            </a:r>
            <a:r>
              <a:rPr lang="en-GB" sz="1400" b="1" i="0" u="none" strike="noStrike" baseline="0">
                <a:effectLst/>
              </a:rPr>
              <a:t>)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Climate Concern, PI:GD'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9CAC1AB-9CB6-4102-A180-425C9708B5E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517-4F8E-AE41-601D3DB9E9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4451BBF-7439-49C6-8750-3FDBF75B9A6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517-4F8E-AE41-601D3DB9E9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6247248-7F39-418B-B680-142B58F88D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517-4F8E-AE41-601D3DB9E9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C3F499B-C240-4EF2-8168-ACDE294D7C6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517-4F8E-AE41-601D3DB9E9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556E5AD-3571-478D-A349-E40BDE59609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517-4F8E-AE41-601D3DB9E9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566B635-6773-498F-AC47-0A31B3EEF2F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517-4F8E-AE41-601D3DB9E9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2E1508F-24F7-4FB0-AD08-8EE39DD6F3A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517-4F8E-AE41-601D3DB9E9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CDF7517-CEFB-4D8E-83A1-6D0BB79B218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517-4F8E-AE41-601D3DB9E9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AEBFF9F-C419-4152-90C2-7F7E7A75A61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517-4F8E-AE41-601D3DB9E9A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E7E0F62-3862-4064-BA4D-91092839BB8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517-4F8E-AE41-601D3DB9E9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932D944-4EAD-4B7E-9AE9-F2F41A39911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517-4F8E-AE41-601D3DB9E9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A9B9A5A-48BC-4288-9EA6-FFD65F3C77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517-4F8E-AE41-601D3DB9E9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737E360-5C90-4029-9348-F979DADE76B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517-4F8E-AE41-601D3DB9E9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90FE168-9D9A-42F6-B82C-B184011DD77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517-4F8E-AE41-601D3DB9E9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40FDFCD-3C6A-43D3-B444-23ED35E38DD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517-4F8E-AE41-601D3DB9E9A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7275824-BAD0-4003-A135-F391F8BD72B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517-4F8E-AE41-601D3DB9E9A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210C32A-1815-4426-B8FA-807A2306C8B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517-4F8E-AE41-601D3DB9E9A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F46DBF2-E5E3-43C7-916A-4992680F12E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517-4F8E-AE41-601D3DB9E9A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77BC24B-0FB3-4180-A23E-16F532A2ED2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517-4F8E-AE41-601D3DB9E9A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1FDEFDA-0472-4DA3-998E-E1D0BF6DD7F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517-4F8E-AE41-601D3DB9E9A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E5D79A8-60DF-4766-851E-447EA8823B6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517-4F8E-AE41-601D3DB9E9A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E2FDB94-A038-48F4-A043-B59D17EFD3D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517-4F8E-AE41-601D3DB9E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5068962790956458"/>
                  <c:y val="-9.36297699110923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1'!$D$120:$D$141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1'!$C$120:$C$141</c:f>
              <c:numCache>
                <c:formatCode>General</c:formatCode>
                <c:ptCount val="22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32</c:v>
                </c:pt>
                <c:pt idx="13">
                  <c:v>29</c:v>
                </c:pt>
                <c:pt idx="14">
                  <c:v>29</c:v>
                </c:pt>
                <c:pt idx="15">
                  <c:v>26</c:v>
                </c:pt>
                <c:pt idx="16">
                  <c:v>17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1'!$B$120:$B$141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19">
                    <c:v>Norway</c:v>
                  </c:pt>
                  <c:pt idx="20">
                    <c:v>Sweden</c:v>
                  </c:pt>
                  <c:pt idx="21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F517-4F8E-AE41-601D3DB9E9A1}"/>
            </c:ext>
          </c:extLst>
        </c:ser>
        <c:ser>
          <c:idx val="2"/>
          <c:order val="2"/>
          <c:tx>
            <c:v>UN 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FF">
                  <a:alpha val="30000"/>
                </a:srgbClr>
              </a:solidFill>
              <a:ln w="9525">
                <a:noFill/>
              </a:ln>
              <a:effectLst/>
            </c:spPr>
          </c:marker>
          <c:dPt>
            <c:idx val="7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311-49AD-A473-97CFEAD4A996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311-49AD-A473-97CFEAD4A996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311-49AD-A473-97CFEAD4A996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FF00FF">
                    <a:alpha val="70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311-49AD-A473-97CFEAD4A996}"/>
              </c:ext>
            </c:extLst>
          </c:dPt>
          <c:trendline>
            <c:spPr>
              <a:ln w="19050" cap="rnd">
                <a:solidFill>
                  <a:srgbClr val="FF00FF">
                    <a:alpha val="30000"/>
                  </a:srgb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4749501649755026"/>
                  <c:y val="0.350339741163217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B7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1'!$D$120:$D$141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1'!$W$120:$W$141</c:f>
              <c:numCache>
                <c:formatCode>General</c:formatCode>
                <c:ptCount val="22"/>
                <c:pt idx="0">
                  <c:v>64</c:v>
                </c:pt>
                <c:pt idx="1">
                  <c:v>58</c:v>
                </c:pt>
                <c:pt idx="2">
                  <c:v>67</c:v>
                </c:pt>
                <c:pt idx="3">
                  <c:v>56</c:v>
                </c:pt>
                <c:pt idx="4">
                  <c:v>51</c:v>
                </c:pt>
                <c:pt idx="5">
                  <c:v>44</c:v>
                </c:pt>
                <c:pt idx="6">
                  <c:v>62</c:v>
                </c:pt>
                <c:pt idx="7">
                  <c:v>53</c:v>
                </c:pt>
                <c:pt idx="8">
                  <c:v>47</c:v>
                </c:pt>
                <c:pt idx="9">
                  <c:v>47</c:v>
                </c:pt>
                <c:pt idx="10">
                  <c:v>46</c:v>
                </c:pt>
                <c:pt idx="11">
                  <c:v>41</c:v>
                </c:pt>
                <c:pt idx="12">
                  <c:v>43</c:v>
                </c:pt>
                <c:pt idx="13">
                  <c:v>49</c:v>
                </c:pt>
                <c:pt idx="14">
                  <c:v>36</c:v>
                </c:pt>
                <c:pt idx="15">
                  <c:v>31</c:v>
                </c:pt>
                <c:pt idx="16">
                  <c:v>32</c:v>
                </c:pt>
                <c:pt idx="17">
                  <c:v>27</c:v>
                </c:pt>
                <c:pt idx="18">
                  <c:v>29</c:v>
                </c:pt>
                <c:pt idx="19">
                  <c:v>31</c:v>
                </c:pt>
                <c:pt idx="20">
                  <c:v>23</c:v>
                </c:pt>
                <c:pt idx="2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25-4C13-A58D-26A6F621B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280360"/>
        <c:axId val="546282328"/>
      </c:scatterChart>
      <c:scatterChart>
        <c:scatterStyle val="lineMarker"/>
        <c:varyColors val="0"/>
        <c:ser>
          <c:idx val="1"/>
          <c:order val="1"/>
          <c:tx>
            <c:v>CC % Share of UN Concerns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5962D09-71E2-489E-9C1A-FDA7C8CD312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F517-4F8E-AE41-601D3DB9E9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1B5DF71-C64A-4D0C-B1B2-714DF41E72D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F517-4F8E-AE41-601D3DB9E9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A5ADBCF-6766-4541-8729-C376C7310BD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F517-4F8E-AE41-601D3DB9E9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6E39198-A63C-4E4A-BE3F-805674EBB8D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F517-4F8E-AE41-601D3DB9E9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41B62D7-740D-4768-9BFC-85955E6BB2C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F517-4F8E-AE41-601D3DB9E9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E26D7C2-DBBF-4A6E-9C7D-055FB60CE70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F517-4F8E-AE41-601D3DB9E9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BA52F5D-D2E3-4597-8B5D-BE7A6D8EF8C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F517-4F8E-AE41-601D3DB9E9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741923E-EF1B-4F87-86B0-983B54E8988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F517-4F8E-AE41-601D3DB9E9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D1C3156-C19F-4677-843C-6ABD0CF43C4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F517-4F8E-AE41-601D3DB9E9A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5FE96AB-45E1-47A1-9389-BFDFB69CD9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F517-4F8E-AE41-601D3DB9E9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08129EF-787C-4825-8D63-523C07071B5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F517-4F8E-AE41-601D3DB9E9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638FA6D-A9DC-4779-A157-E91C144171E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F517-4F8E-AE41-601D3DB9E9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17E8C40-9554-490C-BE3A-132FE4E7A19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F517-4F8E-AE41-601D3DB9E9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353C198-282C-4982-9BD8-7B21F7BE595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F517-4F8E-AE41-601D3DB9E9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B5EE0ED-8149-44CB-B15C-B0325EB69EF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F517-4F8E-AE41-601D3DB9E9A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E37C68A-AA3D-472E-8DEF-3E4A341F946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F517-4F8E-AE41-601D3DB9E9A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DC41D7D-F47A-4C3E-8413-E683DFBF00E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F517-4F8E-AE41-601D3DB9E9A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4DED463-2CD8-4346-A52B-ED353E6BF84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F517-4F8E-AE41-601D3DB9E9A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2874063-6A27-4CCD-9571-FCE3404ED3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F517-4F8E-AE41-601D3DB9E9A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FC37F97-9177-4AF4-B649-CA551DCE538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F517-4F8E-AE41-601D3DB9E9A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122D45D-FA58-4901-B7E1-20E810306DF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F517-4F8E-AE41-601D3DB9E9A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94D8ABF-47AB-4843-A099-A5C0CB1572E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F517-4F8E-AE41-601D3DB9E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4027683504976529"/>
                  <c:y val="5.81068987864934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1'!$D$120:$D$141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1'!$E$120:$E$141</c:f>
              <c:numCache>
                <c:formatCode>General</c:formatCode>
                <c:ptCount val="22"/>
                <c:pt idx="0">
                  <c:v>22.200000000000003</c:v>
                </c:pt>
                <c:pt idx="1">
                  <c:v>21.6</c:v>
                </c:pt>
                <c:pt idx="2">
                  <c:v>27</c:v>
                </c:pt>
                <c:pt idx="3">
                  <c:v>11.399999999999999</c:v>
                </c:pt>
                <c:pt idx="4">
                  <c:v>21.6</c:v>
                </c:pt>
                <c:pt idx="5">
                  <c:v>23.4</c:v>
                </c:pt>
                <c:pt idx="6">
                  <c:v>22.799999999999997</c:v>
                </c:pt>
                <c:pt idx="7">
                  <c:v>24</c:v>
                </c:pt>
                <c:pt idx="8">
                  <c:v>21.6</c:v>
                </c:pt>
                <c:pt idx="9">
                  <c:v>18.600000000000001</c:v>
                </c:pt>
                <c:pt idx="10">
                  <c:v>19.799999999999997</c:v>
                </c:pt>
                <c:pt idx="11">
                  <c:v>40.799999999999997</c:v>
                </c:pt>
                <c:pt idx="12">
                  <c:v>36.599999999999994</c:v>
                </c:pt>
                <c:pt idx="13">
                  <c:v>42.599999999999994</c:v>
                </c:pt>
                <c:pt idx="14">
                  <c:v>27.599999999999998</c:v>
                </c:pt>
                <c:pt idx="15">
                  <c:v>48.599999999999994</c:v>
                </c:pt>
                <c:pt idx="16">
                  <c:v>40.799999999999997</c:v>
                </c:pt>
                <c:pt idx="17">
                  <c:v>49.199999999999996</c:v>
                </c:pt>
                <c:pt idx="18">
                  <c:v>41.400000000000006</c:v>
                </c:pt>
                <c:pt idx="19">
                  <c:v>52.199999999999996</c:v>
                </c:pt>
                <c:pt idx="20">
                  <c:v>57</c:v>
                </c:pt>
                <c:pt idx="21">
                  <c:v>54.599999999999994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1'!$B$120:$B$141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</c:v>
                  </c:pt>
                  <c:pt idx="13">
                    <c:v>Italy</c:v>
                  </c:pt>
                  <c:pt idx="14">
                    <c:v>Australia</c:v>
                  </c:pt>
                  <c:pt idx="15">
                    <c:v>France</c:v>
                  </c:pt>
                  <c:pt idx="16">
                    <c:v>Great Britain</c:v>
                  </c:pt>
                  <c:pt idx="17">
                    <c:v>Germany</c:v>
                  </c:pt>
                  <c:pt idx="18">
                    <c:v>Finland</c:v>
                  </c:pt>
                  <c:pt idx="19">
                    <c:v>Norway</c:v>
                  </c:pt>
                  <c:pt idx="20">
                    <c:v>Sweden</c:v>
                  </c:pt>
                  <c:pt idx="21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3-F517-4F8E-AE41-601D3DB9E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367696"/>
        <c:axId val="532366056"/>
      </c:scatterChart>
      <c:valAx>
        <c:axId val="54628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2328"/>
        <c:crosses val="autoZero"/>
        <c:crossBetween val="midCat"/>
      </c:valAx>
      <c:valAx>
        <c:axId val="54628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0360"/>
        <c:crosses val="autoZero"/>
        <c:crossBetween val="midCat"/>
      </c:valAx>
      <c:valAx>
        <c:axId val="532366056"/>
        <c:scaling>
          <c:orientation val="minMax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367696"/>
        <c:crosses val="max"/>
        <c:crossBetween val="midCat"/>
      </c:valAx>
      <c:valAx>
        <c:axId val="53236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66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/>
              <a:t>RELIGIOSITY</a:t>
            </a:r>
            <a:r>
              <a:rPr lang="en-GB" sz="1800" b="1" baseline="0"/>
              <a:t>, X, versus ALLIED BELIEF+, Y (blue </a:t>
            </a:r>
            <a:r>
              <a:rPr lang="el-GR" sz="1800" b="1" baseline="0">
                <a:latin typeface="Calibri" panose="020F0502020204030204" pitchFamily="34" charset="0"/>
                <a:cs typeface="Calibri" panose="020F0502020204030204" pitchFamily="34" charset="0"/>
              </a:rPr>
              <a:t>Δ</a:t>
            </a:r>
            <a:r>
              <a:rPr lang="en-GB" sz="1800" b="1"/>
              <a:t>),</a:t>
            </a:r>
            <a:r>
              <a:rPr lang="en-GB" sz="1800" b="1" baseline="0"/>
              <a:t> and CORE BELIEF, Y (orange </a:t>
            </a:r>
            <a:r>
              <a:rPr lang="he-IL" sz="1800" b="1" baseline="0">
                <a:latin typeface="Calibri" panose="020F0502020204030204" pitchFamily="34" charset="0"/>
                <a:cs typeface="Calibri" panose="020F0502020204030204" pitchFamily="34" charset="0"/>
              </a:rPr>
              <a:t>ﬦ</a:t>
            </a:r>
            <a:r>
              <a:rPr lang="en-GB" sz="1800" b="1" baseline="0"/>
              <a:t>)</a:t>
            </a:r>
            <a:endParaRPr lang="en-GB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Climate Concern: Impacts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1"/>
              </a:solidFill>
              <a:ln w="1587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ECCA816-8742-4F47-B128-30593061655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66A-4399-A9C3-5A9C6475C94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C234453-6707-4964-ABD1-53047562ED8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66A-4399-A9C3-5A9C6475C94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71CA639-B16B-49D3-BA1F-F4C926FCBEE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66A-4399-A9C3-5A9C6475C94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AF0B49F-4553-4CF5-8C92-3CD95482A2C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66A-4399-A9C3-5A9C6475C94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41A1D04-97BA-46E9-BE03-EB62B0F200E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66A-4399-A9C3-5A9C6475C94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26F687C-B331-43C4-83E1-50611A87912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66A-4399-A9C3-5A9C6475C94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E28BBE2-EDAB-4E55-9B31-1B3DF3FE4BA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66A-4399-A9C3-5A9C6475C94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A70D0FE-4F41-45CD-B82B-D50B3427899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66A-4399-A9C3-5A9C6475C94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D3317E1-FE53-4D2D-AE2F-EE52E26A45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66A-4399-A9C3-5A9C6475C94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EB0CF1C-7F17-4267-834D-CC803391E00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66A-4399-A9C3-5A9C6475C94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E5EAEED-36DB-4614-90F4-F2D84FB0173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66A-4399-A9C3-5A9C6475C94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6A574B4-75A2-4B7C-8DB6-5F2DD1AF261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66A-4399-A9C3-5A9C6475C94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7AD2CB1-77B4-4237-90E2-7EDACDC4829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66A-4399-A9C3-5A9C6475C94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44E26A7-E3A1-4DBC-A7A1-982A611E57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66A-4399-A9C3-5A9C6475C94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A177CC8-E72A-4749-BEBD-32B07E79577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66A-4399-A9C3-5A9C6475C94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10026EB-21A3-4DB6-9CC1-5341897419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66A-4399-A9C3-5A9C6475C94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835B69A-DBB5-4923-BD90-B2775D7452F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66A-4399-A9C3-5A9C6475C94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29A60B9-49F3-42F3-BCB9-21357CF010A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66A-4399-A9C3-5A9C6475C94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AC7135A-1FF1-49C4-9264-AC7A6140837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66A-4399-A9C3-5A9C6475C94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38BB622-DA5D-4906-BE35-E32C41BD62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66A-4399-A9C3-5A9C6475C94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53771F9-6541-46A7-9B3D-0D4E165BDBA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66A-4399-A9C3-5A9C6475C94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6E3E4DFB-89FA-43FC-BBB4-D5B7C630DB3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66A-4399-A9C3-5A9C6475C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57150" cap="rnd">
                <a:solidFill>
                  <a:schemeClr val="accent1">
                    <a:alpha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7.9727820667367721E-2"/>
                  <c:y val="-2.60362014333700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1'!$C$176:$C$197</c:f>
              <c:numCache>
                <c:formatCode>General</c:formatCode>
                <c:ptCount val="22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32</c:v>
                </c:pt>
                <c:pt idx="13">
                  <c:v>29</c:v>
                </c:pt>
                <c:pt idx="14">
                  <c:v>29</c:v>
                </c:pt>
                <c:pt idx="15">
                  <c:v>26</c:v>
                </c:pt>
                <c:pt idx="16">
                  <c:v>17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'Sheet 1'!$B$176:$B$197</c15:f>
                <c15:dlblRangeCache>
                  <c:ptCount val="22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Spain 4</c:v>
                  </c:pt>
                  <c:pt idx="13">
                    <c:v>Italy 5</c:v>
                  </c:pt>
                  <c:pt idx="14">
                    <c:v>Australia 8</c:v>
                  </c:pt>
                  <c:pt idx="15">
                    <c:v>France 9</c:v>
                  </c:pt>
                  <c:pt idx="16">
                    <c:v>Great Britain 7</c:v>
                  </c:pt>
                  <c:pt idx="17">
                    <c:v>Germany 10</c:v>
                  </c:pt>
                  <c:pt idx="18">
                    <c:v>Finland 3</c:v>
                  </c:pt>
                  <c:pt idx="19">
                    <c:v>Norway 2</c:v>
                  </c:pt>
                  <c:pt idx="20">
                    <c:v>Sweden 1</c:v>
                  </c:pt>
                  <c:pt idx="21">
                    <c:v>Denmark 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466A-4399-A9C3-5A9C6475C948}"/>
            </c:ext>
          </c:extLst>
        </c:ser>
        <c:ser>
          <c:idx val="2"/>
          <c:order val="2"/>
          <c:tx>
            <c:v>Un Power to Combat CC: GD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FF">
                  <a:alpha val="30000"/>
                </a:srgbClr>
              </a:solidFill>
              <a:ln w="9525">
                <a:noFill/>
              </a:ln>
              <a:effectLst/>
            </c:spPr>
          </c:marker>
          <c:dPt>
            <c:idx val="7"/>
            <c:marker>
              <c:symbol val="circle"/>
              <c:size val="3"/>
              <c:spPr>
                <a:solidFill>
                  <a:srgbClr val="FF00FF">
                    <a:alpha val="55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821-4CFD-B6CB-D0555821248B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FF00FF">
                    <a:alpha val="55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821-4CFD-B6CB-D0555821248B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FF00FF">
                    <a:alpha val="55000"/>
                  </a:srgb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821-4CFD-B6CB-D0555821248B}"/>
              </c:ext>
            </c:extLst>
          </c:dPt>
          <c:trendline>
            <c:spPr>
              <a:ln w="12700" cap="rnd">
                <a:solidFill>
                  <a:srgbClr val="FF00FF">
                    <a:alpha val="40000"/>
                  </a:srgb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66734997050450129"/>
                  <c:y val="0.300467748279931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FFAB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1'!$F$176:$F$197</c:f>
              <c:numCache>
                <c:formatCode>General</c:formatCode>
                <c:ptCount val="22"/>
                <c:pt idx="0">
                  <c:v>64</c:v>
                </c:pt>
                <c:pt idx="1">
                  <c:v>58</c:v>
                </c:pt>
                <c:pt idx="2">
                  <c:v>67</c:v>
                </c:pt>
                <c:pt idx="3">
                  <c:v>56</c:v>
                </c:pt>
                <c:pt idx="4">
                  <c:v>51</c:v>
                </c:pt>
                <c:pt idx="5">
                  <c:v>44</c:v>
                </c:pt>
                <c:pt idx="6">
                  <c:v>62</c:v>
                </c:pt>
                <c:pt idx="7">
                  <c:v>53</c:v>
                </c:pt>
                <c:pt idx="8">
                  <c:v>47</c:v>
                </c:pt>
                <c:pt idx="9">
                  <c:v>47</c:v>
                </c:pt>
                <c:pt idx="10">
                  <c:v>46</c:v>
                </c:pt>
                <c:pt idx="11">
                  <c:v>41</c:v>
                </c:pt>
                <c:pt idx="12">
                  <c:v>43</c:v>
                </c:pt>
                <c:pt idx="13">
                  <c:v>49</c:v>
                </c:pt>
                <c:pt idx="14">
                  <c:v>36</c:v>
                </c:pt>
                <c:pt idx="15">
                  <c:v>31</c:v>
                </c:pt>
                <c:pt idx="16">
                  <c:v>32</c:v>
                </c:pt>
                <c:pt idx="17">
                  <c:v>27</c:v>
                </c:pt>
                <c:pt idx="18">
                  <c:v>29</c:v>
                </c:pt>
                <c:pt idx="19">
                  <c:v>31</c:v>
                </c:pt>
                <c:pt idx="20">
                  <c:v>23</c:v>
                </c:pt>
                <c:pt idx="2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21-4CFD-B6CB-D0555821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280360"/>
        <c:axId val="546282328"/>
      </c:scatterChart>
      <c:scatterChart>
        <c:scatterStyle val="lineMarker"/>
        <c:varyColors val="0"/>
        <c:ser>
          <c:idx val="1"/>
          <c:order val="1"/>
          <c:tx>
            <c:v>Climate Action Share of UN Issues List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1587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trendline>
            <c:spPr>
              <a:ln w="57150" cap="rnd">
                <a:solidFill>
                  <a:schemeClr val="accent2">
                    <a:alpha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1310605555413066"/>
                  <c:y val="-4.429603035371874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1'!$E$176:$E$197</c:f>
              <c:numCache>
                <c:formatCode>General</c:formatCode>
                <c:ptCount val="22"/>
                <c:pt idx="0">
                  <c:v>3.7</c:v>
                </c:pt>
                <c:pt idx="1">
                  <c:v>3.6</c:v>
                </c:pt>
                <c:pt idx="2">
                  <c:v>4.5</c:v>
                </c:pt>
                <c:pt idx="3">
                  <c:v>1.9</c:v>
                </c:pt>
                <c:pt idx="4">
                  <c:v>3.6</c:v>
                </c:pt>
                <c:pt idx="5">
                  <c:v>3.9</c:v>
                </c:pt>
                <c:pt idx="6">
                  <c:v>3.8</c:v>
                </c:pt>
                <c:pt idx="7">
                  <c:v>4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6.8</c:v>
                </c:pt>
                <c:pt idx="12">
                  <c:v>6.1</c:v>
                </c:pt>
                <c:pt idx="13">
                  <c:v>7.1</c:v>
                </c:pt>
                <c:pt idx="14">
                  <c:v>4.5999999999999996</c:v>
                </c:pt>
                <c:pt idx="15">
                  <c:v>8.1</c:v>
                </c:pt>
                <c:pt idx="16">
                  <c:v>6.8</c:v>
                </c:pt>
                <c:pt idx="17">
                  <c:v>8.1999999999999993</c:v>
                </c:pt>
                <c:pt idx="18">
                  <c:v>6.9</c:v>
                </c:pt>
                <c:pt idx="19">
                  <c:v>8.6999999999999993</c:v>
                </c:pt>
                <c:pt idx="20">
                  <c:v>9.5</c:v>
                </c:pt>
                <c:pt idx="21">
                  <c:v>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66A-4399-A9C3-5A9C6475C948}"/>
            </c:ext>
          </c:extLst>
        </c:ser>
        <c:ser>
          <c:idx val="3"/>
          <c:order val="3"/>
          <c:tx>
            <c:v>Actual top priorities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1'!$G$176:$G$197</c:f>
              <c:numCache>
                <c:formatCode>General</c:formatCode>
                <c:ptCount val="22"/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25A-45EB-8095-D8918628ACB3}"/>
            </c:ext>
          </c:extLst>
        </c:ser>
        <c:ser>
          <c:idx val="4"/>
          <c:order val="4"/>
          <c:tx>
            <c:v>Top Priority 2nd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1'!$J$176:$J$197</c:f>
              <c:numCache>
                <c:formatCode>General</c:formatCode>
                <c:ptCount val="22"/>
                <c:pt idx="1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32-473E-B433-FF695D62CACE}"/>
            </c:ext>
          </c:extLst>
        </c:ser>
        <c:ser>
          <c:idx val="5"/>
          <c:order val="5"/>
          <c:tx>
            <c:v>Strongly Constrained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5875" cap="rnd">
                <a:solidFill>
                  <a:srgbClr val="FF0000">
                    <a:alpha val="40000"/>
                  </a:srgb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'Sheet 1'!$D$176:$D$197</c:f>
              <c:numCache>
                <c:formatCode>General</c:formatCode>
                <c:ptCount val="22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54.774999999999999</c:v>
                </c:pt>
                <c:pt idx="13">
                  <c:v>62.355000000000004</c:v>
                </c:pt>
                <c:pt idx="14">
                  <c:v>39.615000000000002</c:v>
                </c:pt>
                <c:pt idx="15">
                  <c:v>50.984999999999999</c:v>
                </c:pt>
                <c:pt idx="16">
                  <c:v>28.245000000000001</c:v>
                </c:pt>
                <c:pt idx="17">
                  <c:v>47.195</c:v>
                </c:pt>
                <c:pt idx="18">
                  <c:v>43.405000000000001</c:v>
                </c:pt>
                <c:pt idx="19">
                  <c:v>32.034999999999997</c:v>
                </c:pt>
                <c:pt idx="20">
                  <c:v>20.664999999999999</c:v>
                </c:pt>
                <c:pt idx="21">
                  <c:v>24.454999999999998</c:v>
                </c:pt>
              </c:numCache>
            </c:numRef>
          </c:xVal>
          <c:yVal>
            <c:numRef>
              <c:f>'Sheet 1'!$AE$176:$AE$197</c:f>
              <c:numCache>
                <c:formatCode>General</c:formatCode>
                <c:ptCount val="22"/>
                <c:pt idx="4">
                  <c:v>12</c:v>
                </c:pt>
                <c:pt idx="5">
                  <c:v>12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16</c:v>
                </c:pt>
                <c:pt idx="12">
                  <c:v>13</c:v>
                </c:pt>
                <c:pt idx="13">
                  <c:v>7</c:v>
                </c:pt>
                <c:pt idx="14">
                  <c:v>13</c:v>
                </c:pt>
                <c:pt idx="15">
                  <c:v>12.5</c:v>
                </c:pt>
                <c:pt idx="16">
                  <c:v>12.5</c:v>
                </c:pt>
                <c:pt idx="17">
                  <c:v>13</c:v>
                </c:pt>
                <c:pt idx="18">
                  <c:v>16.5</c:v>
                </c:pt>
                <c:pt idx="19">
                  <c:v>13</c:v>
                </c:pt>
                <c:pt idx="20">
                  <c:v>28.5</c:v>
                </c:pt>
                <c:pt idx="21">
                  <c:v>23.5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21B-4F34-9361-5CD5F568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367696"/>
        <c:axId val="532366056"/>
      </c:scatterChart>
      <c:valAx>
        <c:axId val="54628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2328"/>
        <c:crosses val="autoZero"/>
        <c:crossBetween val="midCat"/>
      </c:valAx>
      <c:valAx>
        <c:axId val="54628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0360"/>
        <c:crosses val="autoZero"/>
        <c:crossBetween val="midCat"/>
      </c:valAx>
      <c:valAx>
        <c:axId val="532366056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367696"/>
        <c:crosses val="max"/>
        <c:crossBetween val="midCat"/>
      </c:valAx>
      <c:valAx>
        <c:axId val="53236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66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892174</xdr:colOff>
      <xdr:row>63</xdr:row>
      <xdr:rowOff>777874</xdr:rowOff>
    </xdr:from>
    <xdr:to>
      <xdr:col>18</xdr:col>
      <xdr:colOff>6349</xdr:colOff>
      <xdr:row>87</xdr:row>
      <xdr:rowOff>228599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C33241-034B-41B8-A58A-F2ABF59E1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89</xdr:row>
      <xdr:rowOff>3174</xdr:rowOff>
    </xdr:from>
    <xdr:to>
      <xdr:col>17</xdr:col>
      <xdr:colOff>609599</xdr:colOff>
      <xdr:row>112</xdr:row>
      <xdr:rowOff>228599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DC9F02-308D-412D-A7A0-FDAA44437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3174</xdr:colOff>
      <xdr:row>5</xdr:row>
      <xdr:rowOff>9525</xdr:rowOff>
    </xdr:from>
    <xdr:to>
      <xdr:col>22</xdr:col>
      <xdr:colOff>6349</xdr:colOff>
      <xdr:row>30</xdr:row>
      <xdr:rowOff>177800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2D8C4532-C2E4-42D7-B743-323DF24A2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3174</xdr:colOff>
      <xdr:row>5</xdr:row>
      <xdr:rowOff>3174</xdr:rowOff>
    </xdr:from>
    <xdr:to>
      <xdr:col>37</xdr:col>
      <xdr:colOff>6349</xdr:colOff>
      <xdr:row>30</xdr:row>
      <xdr:rowOff>177800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E1BE7DFD-4B57-46AD-8758-1470BBB21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35</xdr:row>
      <xdr:rowOff>9524</xdr:rowOff>
    </xdr:from>
    <xdr:to>
      <xdr:col>21</xdr:col>
      <xdr:colOff>603250</xdr:colOff>
      <xdr:row>61</xdr:row>
      <xdr:rowOff>6349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8C20BF2-9A32-4B69-AEAA-E9EE9BDE0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34</xdr:row>
      <xdr:rowOff>177800</xdr:rowOff>
    </xdr:from>
    <xdr:to>
      <xdr:col>36</xdr:col>
      <xdr:colOff>603250</xdr:colOff>
      <xdr:row>61</xdr:row>
      <xdr:rowOff>12699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45F7D0C-6354-4F6E-8806-43DD10EC3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38</xdr:col>
      <xdr:colOff>0</xdr:colOff>
      <xdr:row>4</xdr:row>
      <xdr:rowOff>180974</xdr:rowOff>
    </xdr:from>
    <xdr:to>
      <xdr:col>50</xdr:col>
      <xdr:colOff>596900</xdr:colOff>
      <xdr:row>31</xdr:row>
      <xdr:rowOff>38099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46250AB7-A7A2-4FB1-968E-91FE3F5ED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9524</xdr:colOff>
      <xdr:row>117</xdr:row>
      <xdr:rowOff>3174</xdr:rowOff>
    </xdr:from>
    <xdr:to>
      <xdr:col>22</xdr:col>
      <xdr:colOff>6350</xdr:colOff>
      <xdr:row>141</xdr:row>
      <xdr:rowOff>19050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E5A8C494-AD42-4F2F-9858-24F31D2A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374650</xdr:colOff>
      <xdr:row>150</xdr:row>
      <xdr:rowOff>76200</xdr:rowOff>
    </xdr:from>
    <xdr:to>
      <xdr:col>13</xdr:col>
      <xdr:colOff>374650</xdr:colOff>
      <xdr:row>166</xdr:row>
      <xdr:rowOff>57150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DBD86B4-73F7-4308-BA0C-20176AFD9346}"/>
            </a:ext>
          </a:extLst>
        </xdr:cNvPr>
        <xdr:cNvCxnSpPr/>
      </xdr:nvCxnSpPr>
      <xdr:spPr>
        <a:xfrm flipV="1">
          <a:off x="34740850" y="106699050"/>
          <a:ext cx="0" cy="3790950"/>
        </a:xfrm>
        <a:prstGeom prst="straightConnector1">
          <a:avLst/>
        </a:prstGeom>
        <a:ln w="34925">
          <a:solidFill>
            <a:srgbClr val="FF0000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127000</xdr:colOff>
      <xdr:row>150</xdr:row>
      <xdr:rowOff>95250</xdr:rowOff>
    </xdr:from>
    <xdr:to>
      <xdr:col>9</xdr:col>
      <xdr:colOff>133350</xdr:colOff>
      <xdr:row>166</xdr:row>
      <xdr:rowOff>165100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7810DB75-C22E-4B73-94B0-E030EF0D4EDE}"/>
            </a:ext>
          </a:extLst>
        </xdr:cNvPr>
        <xdr:cNvCxnSpPr/>
      </xdr:nvCxnSpPr>
      <xdr:spPr>
        <a:xfrm>
          <a:off x="32054800" y="106718100"/>
          <a:ext cx="6350" cy="3879850"/>
        </a:xfrm>
        <a:prstGeom prst="straightConnector1">
          <a:avLst/>
        </a:prstGeom>
        <a:ln w="34925">
          <a:solidFill>
            <a:srgbClr val="FF0000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6350</xdr:colOff>
      <xdr:row>173</xdr:row>
      <xdr:rowOff>908050</xdr:rowOff>
    </xdr:from>
    <xdr:to>
      <xdr:col>28</xdr:col>
      <xdr:colOff>0</xdr:colOff>
      <xdr:row>207</xdr:row>
      <xdr:rowOff>6350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FC16551B-79A5-4445-A695-4FDE8A609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50800</xdr:colOff>
      <xdr:row>205</xdr:row>
      <xdr:rowOff>127000</xdr:rowOff>
    </xdr:from>
    <xdr:to>
      <xdr:col>24</xdr:col>
      <xdr:colOff>501650</xdr:colOff>
      <xdr:row>206</xdr:row>
      <xdr:rowOff>101600</xdr:rowOff>
    </xdr:to>
    <xdr:sp macro="" textlink="">
      <xdr:nvSpPr>
        <xdr:cNvPr id="61" name="TextBox 32">
          <a:extLst>
            <a:ext uri="{FF2B5EF4-FFF2-40B4-BE49-F238E27FC236}">
              <a16:creationId xmlns:a16="http://schemas.microsoft.com/office/drawing/2014/main" id="{5D634177-36C6-4180-A8FD-F0D598CD87A2}"/>
            </a:ext>
          </a:extLst>
        </xdr:cNvPr>
        <xdr:cNvSpPr txBox="1"/>
      </xdr:nvSpPr>
      <xdr:spPr>
        <a:xfrm>
          <a:off x="30759400" y="112331500"/>
          <a:ext cx="450850" cy="158750"/>
        </a:xfrm>
        <a:prstGeom prst="rect">
          <a:avLst/>
        </a:prstGeom>
        <a:solidFill>
          <a:schemeClr val="bg1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b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 b="0" i="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8</xdr:col>
      <xdr:colOff>717550</xdr:colOff>
      <xdr:row>208</xdr:row>
      <xdr:rowOff>174624</xdr:rowOff>
    </xdr:from>
    <xdr:to>
      <xdr:col>23</xdr:col>
      <xdr:colOff>12700</xdr:colOff>
      <xdr:row>233</xdr:row>
      <xdr:rowOff>12699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8CDDB8-3311-4F73-A354-534275DCB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239</xdr:row>
      <xdr:rowOff>9524</xdr:rowOff>
    </xdr:from>
    <xdr:to>
      <xdr:col>21</xdr:col>
      <xdr:colOff>12700</xdr:colOff>
      <xdr:row>265</xdr:row>
      <xdr:rowOff>12699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6F0DCB-5815-4A17-8A20-41DC7EE36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6350</xdr:colOff>
      <xdr:row>271</xdr:row>
      <xdr:rowOff>3174</xdr:rowOff>
    </xdr:from>
    <xdr:to>
      <xdr:col>22</xdr:col>
      <xdr:colOff>0</xdr:colOff>
      <xdr:row>305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AE0FCE-C264-49AE-B770-A306009EA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12700</xdr:colOff>
      <xdr:row>89</xdr:row>
      <xdr:rowOff>15874</xdr:rowOff>
    </xdr:from>
    <xdr:to>
      <xdr:col>39</xdr:col>
      <xdr:colOff>19050</xdr:colOff>
      <xdr:row>109</xdr:row>
      <xdr:rowOff>215899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3E5179-AF05-4C59-8CA3-5A4F26014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6350</xdr:colOff>
      <xdr:row>268</xdr:row>
      <xdr:rowOff>1171574</xdr:rowOff>
    </xdr:from>
    <xdr:to>
      <xdr:col>39</xdr:col>
      <xdr:colOff>6350</xdr:colOff>
      <xdr:row>288</xdr:row>
      <xdr:rowOff>19049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7896CFD-B979-4931-AB4C-830CFB7BC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0</xdr:colOff>
      <xdr:row>322</xdr:row>
      <xdr:rowOff>0</xdr:rowOff>
    </xdr:from>
    <xdr:to>
      <xdr:col>21</xdr:col>
      <xdr:colOff>603250</xdr:colOff>
      <xdr:row>366</xdr:row>
      <xdr:rowOff>12700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CBA14AA-8C57-48D7-B11E-68C7EDE54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222250</xdr:colOff>
      <xdr:row>153</xdr:row>
      <xdr:rowOff>234950</xdr:rowOff>
    </xdr:from>
    <xdr:to>
      <xdr:col>9</xdr:col>
      <xdr:colOff>0</xdr:colOff>
      <xdr:row>153</xdr:row>
      <xdr:rowOff>234950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732B81-386B-44E6-98BF-B6911B99BFD1}"/>
            </a:ext>
          </a:extLst>
        </xdr:cNvPr>
        <xdr:cNvCxnSpPr/>
      </xdr:nvCxnSpPr>
      <xdr:spPr>
        <a:xfrm>
          <a:off x="7131050" y="38823900"/>
          <a:ext cx="501650" cy="0"/>
        </a:xfrm>
        <a:prstGeom prst="straightConnector1">
          <a:avLst/>
        </a:prstGeom>
        <a:ln w="28575">
          <a:solidFill>
            <a:schemeClr val="tx1">
              <a:lumMod val="65000"/>
              <a:lumOff val="35000"/>
            </a:schemeClr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</xdr:colOff>
      <xdr:row>157</xdr:row>
      <xdr:rowOff>234950</xdr:rowOff>
    </xdr:from>
    <xdr:to>
      <xdr:col>9</xdr:col>
      <xdr:colOff>0</xdr:colOff>
      <xdr:row>157</xdr:row>
      <xdr:rowOff>234950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21172DB7-D7E7-44E7-AAAD-C1C041026C45}"/>
            </a:ext>
          </a:extLst>
        </xdr:cNvPr>
        <xdr:cNvCxnSpPr/>
      </xdr:nvCxnSpPr>
      <xdr:spPr>
        <a:xfrm>
          <a:off x="7131050" y="38823900"/>
          <a:ext cx="501650" cy="0"/>
        </a:xfrm>
        <a:prstGeom prst="straightConnector1">
          <a:avLst/>
        </a:prstGeom>
        <a:ln w="28575">
          <a:solidFill>
            <a:schemeClr val="tx1">
              <a:lumMod val="65000"/>
              <a:lumOff val="35000"/>
            </a:schemeClr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</xdr:colOff>
      <xdr:row>161</xdr:row>
      <xdr:rowOff>234950</xdr:rowOff>
    </xdr:from>
    <xdr:to>
      <xdr:col>9</xdr:col>
      <xdr:colOff>0</xdr:colOff>
      <xdr:row>161</xdr:row>
      <xdr:rowOff>234950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AAAB04B8-7902-4467-90E9-8C210C4EEBA5}"/>
            </a:ext>
          </a:extLst>
        </xdr:cNvPr>
        <xdr:cNvCxnSpPr/>
      </xdr:nvCxnSpPr>
      <xdr:spPr>
        <a:xfrm>
          <a:off x="7131050" y="39776400"/>
          <a:ext cx="501650" cy="0"/>
        </a:xfrm>
        <a:prstGeom prst="straightConnector1">
          <a:avLst/>
        </a:prstGeom>
        <a:ln w="28575">
          <a:solidFill>
            <a:schemeClr val="tx1">
              <a:lumMod val="65000"/>
              <a:lumOff val="35000"/>
            </a:schemeClr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596900</xdr:colOff>
      <xdr:row>159</xdr:row>
      <xdr:rowOff>0</xdr:rowOff>
    </xdr:from>
    <xdr:to>
      <xdr:col>15</xdr:col>
      <xdr:colOff>469900</xdr:colOff>
      <xdr:row>159</xdr:row>
      <xdr:rowOff>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41AE9028-5351-49F8-9E1B-550D737F82FA}"/>
            </a:ext>
          </a:extLst>
        </xdr:cNvPr>
        <xdr:cNvCxnSpPr/>
      </xdr:nvCxnSpPr>
      <xdr:spPr>
        <a:xfrm flipH="1">
          <a:off x="11277600" y="40030400"/>
          <a:ext cx="482600" cy="0"/>
        </a:xfrm>
        <a:prstGeom prst="straightConnector1">
          <a:avLst/>
        </a:prstGeom>
        <a:ln w="28575">
          <a:solidFill>
            <a:schemeClr val="tx1">
              <a:lumMod val="65000"/>
              <a:lumOff val="35000"/>
            </a:schemeClr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596900</xdr:colOff>
      <xdr:row>162</xdr:row>
      <xdr:rowOff>0</xdr:rowOff>
    </xdr:from>
    <xdr:to>
      <xdr:col>15</xdr:col>
      <xdr:colOff>469900</xdr:colOff>
      <xdr:row>162</xdr:row>
      <xdr:rowOff>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9F137502-800D-47C2-967F-AA01FEF139DB}"/>
            </a:ext>
          </a:extLst>
        </xdr:cNvPr>
        <xdr:cNvCxnSpPr/>
      </xdr:nvCxnSpPr>
      <xdr:spPr>
        <a:xfrm flipH="1">
          <a:off x="11277600" y="40030400"/>
          <a:ext cx="482600" cy="0"/>
        </a:xfrm>
        <a:prstGeom prst="straightConnector1">
          <a:avLst/>
        </a:prstGeom>
        <a:ln w="28575">
          <a:solidFill>
            <a:schemeClr val="tx1">
              <a:lumMod val="65000"/>
              <a:lumOff val="35000"/>
            </a:schemeClr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298450</xdr:colOff>
      <xdr:row>162</xdr:row>
      <xdr:rowOff>215900</xdr:rowOff>
    </xdr:from>
    <xdr:to>
      <xdr:col>15</xdr:col>
      <xdr:colOff>298450</xdr:colOff>
      <xdr:row>164</xdr:row>
      <xdr:rowOff>127000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F9D026D3-8B6F-41E9-B865-FEFEAAF06FF5}"/>
            </a:ext>
          </a:extLst>
        </xdr:cNvPr>
        <xdr:cNvCxnSpPr/>
      </xdr:nvCxnSpPr>
      <xdr:spPr>
        <a:xfrm>
          <a:off x="11588750" y="40963850"/>
          <a:ext cx="0" cy="387350"/>
        </a:xfrm>
        <a:prstGeom prst="straightConnector1">
          <a:avLst/>
        </a:prstGeom>
        <a:ln w="19050">
          <a:solidFill>
            <a:schemeClr val="tx1">
              <a:lumMod val="65000"/>
              <a:lumOff val="35000"/>
            </a:schemeClr>
          </a:solidFill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596900</xdr:colOff>
      <xdr:row>154</xdr:row>
      <xdr:rowOff>0</xdr:rowOff>
    </xdr:from>
    <xdr:to>
      <xdr:col>15</xdr:col>
      <xdr:colOff>469900</xdr:colOff>
      <xdr:row>154</xdr:row>
      <xdr:rowOff>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75565300-38E2-4083-A5F8-668AE3675BCF}"/>
            </a:ext>
          </a:extLst>
        </xdr:cNvPr>
        <xdr:cNvCxnSpPr/>
      </xdr:nvCxnSpPr>
      <xdr:spPr>
        <a:xfrm flipH="1">
          <a:off x="11277600" y="40030400"/>
          <a:ext cx="482600" cy="0"/>
        </a:xfrm>
        <a:prstGeom prst="straightConnector1">
          <a:avLst/>
        </a:prstGeom>
        <a:ln w="28575">
          <a:solidFill>
            <a:schemeClr val="tx1">
              <a:lumMod val="65000"/>
              <a:lumOff val="35000"/>
            </a:schemeClr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6350</xdr:colOff>
      <xdr:row>176</xdr:row>
      <xdr:rowOff>3174</xdr:rowOff>
    </xdr:from>
    <xdr:to>
      <xdr:col>43</xdr:col>
      <xdr:colOff>577850</xdr:colOff>
      <xdr:row>199</xdr:row>
      <xdr:rowOff>196849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4C1B915-8500-4E56-9EB0-7E30BA0FF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0</xdr:colOff>
      <xdr:row>117</xdr:row>
      <xdr:rowOff>0</xdr:rowOff>
    </xdr:from>
    <xdr:to>
      <xdr:col>46</xdr:col>
      <xdr:colOff>203200</xdr:colOff>
      <xdr:row>145</xdr:row>
      <xdr:rowOff>539750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1FAE3D16-E1AA-47FB-ADF8-F24ED6CB5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48</xdr:col>
      <xdr:colOff>0</xdr:colOff>
      <xdr:row>174</xdr:row>
      <xdr:rowOff>0</xdr:rowOff>
    </xdr:from>
    <xdr:to>
      <xdr:col>65</xdr:col>
      <xdr:colOff>76200</xdr:colOff>
      <xdr:row>209</xdr:row>
      <xdr:rowOff>254000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AA9258A1-AC16-46DC-A264-2350E712A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0</xdr:colOff>
      <xdr:row>322</xdr:row>
      <xdr:rowOff>0</xdr:rowOff>
    </xdr:from>
    <xdr:to>
      <xdr:col>41</xdr:col>
      <xdr:colOff>0</xdr:colOff>
      <xdr:row>366</xdr:row>
      <xdr:rowOff>12700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86AFDF4E-2032-4155-97B1-6E5E19B67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30</xdr:col>
      <xdr:colOff>679450</xdr:colOff>
      <xdr:row>365</xdr:row>
      <xdr:rowOff>63500</xdr:rowOff>
    </xdr:from>
    <xdr:to>
      <xdr:col>34</xdr:col>
      <xdr:colOff>196850</xdr:colOff>
      <xdr:row>366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2A4FDB1-F87F-4CD5-BB5D-80612C2956CC}"/>
            </a:ext>
          </a:extLst>
        </xdr:cNvPr>
        <xdr:cNvSpPr txBox="1"/>
      </xdr:nvSpPr>
      <xdr:spPr>
        <a:xfrm>
          <a:off x="21259800" y="87972900"/>
          <a:ext cx="2044700" cy="292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Debiased National Religiosity</a:t>
          </a:r>
        </a:p>
      </xdr:txBody>
    </xdr:sp>
    <xdr:clientData/>
  </xdr:twoCellAnchor>
  <xdr:twoCellAnchor>
    <xdr:from>
      <xdr:col>23</xdr:col>
      <xdr:colOff>314326</xdr:colOff>
      <xdr:row>335</xdr:row>
      <xdr:rowOff>19050</xdr:rowOff>
    </xdr:from>
    <xdr:to>
      <xdr:col>24</xdr:col>
      <xdr:colOff>47626</xdr:colOff>
      <xdr:row>356</xdr:row>
      <xdr:rowOff>142875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0F4517A-1E8A-454C-B9C4-2D761817EC9C}"/>
            </a:ext>
          </a:extLst>
        </xdr:cNvPr>
        <xdr:cNvSpPr txBox="1"/>
      </xdr:nvSpPr>
      <xdr:spPr>
        <a:xfrm rot="16200000">
          <a:off x="14803438" y="84227988"/>
          <a:ext cx="399097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(% UN Vote Share for 'Action on Climate Change')/6</a:t>
          </a:r>
          <a:endParaRPr lang="en-GB" sz="1400">
            <a:effectLst/>
          </a:endParaRPr>
        </a:p>
        <a:p>
          <a:endParaRPr lang="en-GB" sz="12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0.43843</cdr:x>
      <cdr:y>0.10229</cdr:y>
    </cdr:from>
    <cdr:to>
      <cdr:x>0.72834</cdr:x>
      <cdr:y>0.28929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21E6867-8E64-4760-868C-C304F4B29400}"/>
            </a:ext>
          </a:extLst>
        </cdr:cNvPr>
        <cdr:cNvSpPr txBox="1"/>
      </cdr:nvSpPr>
      <cdr:spPr>
        <a:xfrm xmlns:a="http://schemas.openxmlformats.org/drawingml/2006/main">
          <a:off x="4273487" y="752169"/>
          <a:ext cx="2825813" cy="1375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n-GB" sz="3200" b="1">
              <a:solidFill>
                <a:schemeClr val="accent1"/>
              </a:solidFill>
            </a:rPr>
            <a:t>'Allied' belief in</a:t>
          </a:r>
        </a:p>
        <a:p xmlns:a="http://schemas.openxmlformats.org/drawingml/2006/main">
          <a:pPr algn="l"/>
          <a:r>
            <a:rPr lang="en-GB" sz="3200" b="1">
              <a:solidFill>
                <a:schemeClr val="accent1"/>
              </a:solidFill>
            </a:rPr>
            <a:t>CCCC</a:t>
          </a:r>
          <a:endParaRPr lang="en-GB" sz="18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0.64951</cdr:x>
      <cdr:y>0.7195</cdr:y>
    </cdr:from>
    <cdr:to>
      <cdr:x>0.93681</cdr:x>
      <cdr:y>0.8883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70AC6C6-F37A-4420-B392-B2718473C7C9}"/>
            </a:ext>
          </a:extLst>
        </cdr:cNvPr>
        <cdr:cNvSpPr txBox="1"/>
      </cdr:nvSpPr>
      <cdr:spPr>
        <a:xfrm xmlns:a="http://schemas.openxmlformats.org/drawingml/2006/main">
          <a:off x="6330936" y="5222167"/>
          <a:ext cx="2800385" cy="1225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3200" b="1">
              <a:solidFill>
                <a:schemeClr val="accent2"/>
              </a:solidFill>
            </a:rPr>
            <a:t>'Core' belief in CCCC</a:t>
          </a:r>
          <a:endParaRPr lang="en-GB" sz="18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0.14658</cdr:x>
      <cdr:y>0.65351</cdr:y>
    </cdr:from>
    <cdr:to>
      <cdr:x>0.33029</cdr:x>
      <cdr:y>0.72267</cdr:y>
    </cdr:to>
    <cdr:sp macro="" textlink="">
      <cdr:nvSpPr>
        <cdr:cNvPr id="5" name="TextBox 32">
          <a:extLst xmlns:a="http://schemas.openxmlformats.org/drawingml/2006/main">
            <a:ext uri="{FF2B5EF4-FFF2-40B4-BE49-F238E27FC236}">
              <a16:creationId xmlns:a16="http://schemas.microsoft.com/office/drawing/2014/main" id="{06FC2831-A9FB-4C0E-AE37-7073AFEB4A33}"/>
            </a:ext>
          </a:extLst>
        </cdr:cNvPr>
        <cdr:cNvSpPr txBox="1"/>
      </cdr:nvSpPr>
      <cdr:spPr>
        <a:xfrm xmlns:a="http://schemas.openxmlformats.org/drawingml/2006/main">
          <a:off x="1428780" y="4734878"/>
          <a:ext cx="1790668" cy="50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600" i="0" baseline="0">
              <a:solidFill>
                <a:schemeClr val="accent6">
                  <a:lumMod val="75000"/>
                </a:schemeClr>
              </a:solidFill>
            </a:rPr>
            <a:t>XR Presence </a:t>
          </a:r>
          <a:r>
            <a:rPr lang="en-GB" sz="1600" baseline="0">
              <a:solidFill>
                <a:schemeClr val="accent6">
                  <a:lumMod val="75000"/>
                </a:schemeClr>
              </a:solidFill>
            </a:rPr>
            <a:t>Tier 3 </a:t>
          </a:r>
          <a:r>
            <a:rPr lang="en-GB" sz="1200" baseline="0">
              <a:solidFill>
                <a:schemeClr val="accent6">
                  <a:lumMod val="75000"/>
                </a:schemeClr>
              </a:solidFill>
            </a:rPr>
            <a:t>(highest)</a:t>
          </a:r>
          <a:endParaRPr lang="en-GB" sz="12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0.32052</cdr:x>
      <cdr:y>0.52323</cdr:y>
    </cdr:from>
    <cdr:to>
      <cdr:x>0.45863</cdr:x>
      <cdr:y>0.61305</cdr:y>
    </cdr:to>
    <cdr:sp macro="" textlink="">
      <cdr:nvSpPr>
        <cdr:cNvPr id="6" name="TextBox 32">
          <a:extLst xmlns:a="http://schemas.openxmlformats.org/drawingml/2006/main">
            <a:ext uri="{FF2B5EF4-FFF2-40B4-BE49-F238E27FC236}">
              <a16:creationId xmlns:a16="http://schemas.microsoft.com/office/drawing/2014/main" id="{804EED80-9784-4A60-9ABF-514ECC8DE117}"/>
            </a:ext>
          </a:extLst>
        </cdr:cNvPr>
        <cdr:cNvSpPr txBox="1"/>
      </cdr:nvSpPr>
      <cdr:spPr>
        <a:xfrm xmlns:a="http://schemas.openxmlformats.org/drawingml/2006/main">
          <a:off x="3124194" y="3790950"/>
          <a:ext cx="1346192" cy="6508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600" i="0" baseline="0">
              <a:solidFill>
                <a:schemeClr val="accent6"/>
              </a:solidFill>
            </a:rPr>
            <a:t>XR</a:t>
          </a:r>
          <a:r>
            <a:rPr lang="en-GB" sz="1200" i="0" baseline="0">
              <a:solidFill>
                <a:schemeClr val="accent6"/>
              </a:solidFill>
            </a:rPr>
            <a:t> </a:t>
          </a:r>
          <a:r>
            <a:rPr lang="en-GB" sz="1600" i="0" baseline="0">
              <a:solidFill>
                <a:schemeClr val="accent6"/>
              </a:solidFill>
            </a:rPr>
            <a:t>Presence </a:t>
          </a:r>
        </a:p>
        <a:p xmlns:a="http://schemas.openxmlformats.org/drawingml/2006/main">
          <a:pPr algn="r"/>
          <a:r>
            <a:rPr lang="en-GB" sz="1600" baseline="0">
              <a:solidFill>
                <a:schemeClr val="accent6"/>
              </a:solidFill>
            </a:rPr>
            <a:t>Tier 2</a:t>
          </a:r>
          <a:endParaRPr lang="en-GB" sz="160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0.22671</cdr:x>
      <cdr:y>0.59191</cdr:y>
    </cdr:from>
    <cdr:to>
      <cdr:x>0.39088</cdr:x>
      <cdr:y>0.97625</cdr:y>
    </cdr:to>
    <cdr:sp macro="" textlink="">
      <cdr:nvSpPr>
        <cdr:cNvPr id="4" name="Arc 3">
          <a:extLst xmlns:a="http://schemas.openxmlformats.org/drawingml/2006/main">
            <a:ext uri="{FF2B5EF4-FFF2-40B4-BE49-F238E27FC236}">
              <a16:creationId xmlns:a16="http://schemas.microsoft.com/office/drawing/2014/main" id="{85EFA18A-E247-4A07-99F1-F77B7BBD3344}"/>
            </a:ext>
          </a:extLst>
        </cdr:cNvPr>
        <cdr:cNvSpPr/>
      </cdr:nvSpPr>
      <cdr:spPr>
        <a:xfrm xmlns:a="http://schemas.openxmlformats.org/drawingml/2006/main">
          <a:off x="2209801" y="4273550"/>
          <a:ext cx="1600200" cy="2774951"/>
        </a:xfrm>
        <a:prstGeom xmlns:a="http://schemas.openxmlformats.org/drawingml/2006/main" prst="arc">
          <a:avLst>
            <a:gd name="adj1" fmla="val 16426703"/>
            <a:gd name="adj2" fmla="val 3949011"/>
          </a:avLst>
        </a:prstGeom>
        <a:ln xmlns:a="http://schemas.openxmlformats.org/drawingml/2006/main" w="31750">
          <a:solidFill>
            <a:schemeClr val="accent6">
              <a:lumMod val="75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0.05473</cdr:x>
      <cdr:y>0.87825</cdr:y>
    </cdr:from>
    <cdr:to>
      <cdr:x>0.17785</cdr:x>
      <cdr:y>0.93894</cdr:y>
    </cdr:to>
    <cdr:sp macro="" textlink="">
      <cdr:nvSpPr>
        <cdr:cNvPr id="7" name="TextBox 32">
          <a:extLst xmlns:a="http://schemas.openxmlformats.org/drawingml/2006/main">
            <a:ext uri="{FF2B5EF4-FFF2-40B4-BE49-F238E27FC236}">
              <a16:creationId xmlns:a16="http://schemas.microsoft.com/office/drawing/2014/main" id="{8052E0BA-4186-41BE-BD9A-82F6D15B36E0}"/>
            </a:ext>
          </a:extLst>
        </cdr:cNvPr>
        <cdr:cNvSpPr txBox="1"/>
      </cdr:nvSpPr>
      <cdr:spPr>
        <a:xfrm xmlns:a="http://schemas.openxmlformats.org/drawingml/2006/main">
          <a:off x="533479" y="6458002"/>
          <a:ext cx="1200081" cy="446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 i="0" baseline="0">
              <a:solidFill>
                <a:srgbClr val="7030A0"/>
              </a:solidFill>
            </a:rPr>
            <a:t>High Activist</a:t>
          </a:r>
        </a:p>
        <a:p xmlns:a="http://schemas.openxmlformats.org/drawingml/2006/main">
          <a:pPr algn="ctr"/>
          <a:r>
            <a:rPr lang="en-GB" sz="1400" b="1" i="0" baseline="0">
              <a:solidFill>
                <a:srgbClr val="7030A0"/>
              </a:solidFill>
            </a:rPr>
            <a:t>Motivation</a:t>
          </a:r>
          <a:endParaRPr lang="en-GB" sz="1400" b="1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0.59218</cdr:x>
      <cdr:y>0.60104</cdr:y>
    </cdr:from>
    <cdr:to>
      <cdr:x>0.74463</cdr:x>
      <cdr:y>0.68826</cdr:y>
    </cdr:to>
    <cdr:sp macro="" textlink="">
      <cdr:nvSpPr>
        <cdr:cNvPr id="9" name="TextBox 32">
          <a:extLst xmlns:a="http://schemas.openxmlformats.org/drawingml/2006/main">
            <a:ext uri="{FF2B5EF4-FFF2-40B4-BE49-F238E27FC236}">
              <a16:creationId xmlns:a16="http://schemas.microsoft.com/office/drawing/2014/main" id="{8052E0BA-4186-41BE-BD9A-82F6D15B36E0}"/>
            </a:ext>
          </a:extLst>
        </cdr:cNvPr>
        <cdr:cNvSpPr txBox="1"/>
      </cdr:nvSpPr>
      <cdr:spPr>
        <a:xfrm xmlns:a="http://schemas.openxmlformats.org/drawingml/2006/main">
          <a:off x="5772150" y="4419600"/>
          <a:ext cx="1485900" cy="641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 cmpd="sng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ysClr val="windowText" lastClr="000000"/>
              </a:solidFill>
            </a:rPr>
            <a:t>Number = Nation Rank: </a:t>
          </a:r>
          <a:r>
            <a:rPr lang="en-GB" sz="1000" b="0" i="0" u="sng" baseline="0">
              <a:solidFill>
                <a:sysClr val="windowText" lastClr="000000"/>
              </a:solidFill>
            </a:rPr>
            <a:t>Weekly</a:t>
          </a:r>
          <a:r>
            <a:rPr lang="en-GB" sz="1000" b="0" i="0" baseline="0">
              <a:solidFill>
                <a:sysClr val="windowText" lastClr="000000"/>
              </a:solidFill>
            </a:rPr>
            <a:t> Children's Strike for Climate / Population</a:t>
          </a:r>
        </a:p>
        <a:p xmlns:a="http://schemas.openxmlformats.org/drawingml/2006/main">
          <a:pPr algn="ctr"/>
          <a:r>
            <a:rPr lang="en-GB" sz="1000" b="0" i="0" baseline="0">
              <a:solidFill>
                <a:sysClr val="windowText" lastClr="000000"/>
              </a:solidFill>
            </a:rPr>
            <a:t>1 = high (top 10 listed)</a:t>
          </a:r>
          <a:endParaRPr lang="en-GB" sz="1000" b="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0.49577</cdr:x>
      <cdr:y>0.66667</cdr:y>
    </cdr:from>
    <cdr:to>
      <cdr:x>0.59283</cdr:x>
      <cdr:y>0.66926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F4A94EE9-0B81-4F3C-982D-C772D4F79AFB}"/>
            </a:ext>
          </a:extLst>
        </cdr:cNvPr>
        <cdr:cNvCxnSpPr/>
      </cdr:nvCxnSpPr>
      <cdr:spPr>
        <a:xfrm xmlns:a="http://schemas.openxmlformats.org/drawingml/2006/main" flipH="1" flipV="1">
          <a:off x="4832350" y="4902200"/>
          <a:ext cx="946150" cy="190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0.0469</cdr:x>
      <cdr:y>0.40295</cdr:y>
    </cdr:from>
    <cdr:to>
      <cdr:x>0.32443</cdr:x>
      <cdr:y>0.55136</cdr:y>
    </cdr:to>
    <cdr:sp macro="" textlink="">
      <cdr:nvSpPr>
        <cdr:cNvPr id="8" name="TextBox 32">
          <a:extLst xmlns:a="http://schemas.openxmlformats.org/drawingml/2006/main">
            <a:ext uri="{FF2B5EF4-FFF2-40B4-BE49-F238E27FC236}">
              <a16:creationId xmlns:a16="http://schemas.microsoft.com/office/drawing/2014/main" id="{3C4E8B20-B44A-4A21-B685-EFA756E48472}"/>
            </a:ext>
          </a:extLst>
        </cdr:cNvPr>
        <cdr:cNvSpPr txBox="1"/>
      </cdr:nvSpPr>
      <cdr:spPr>
        <a:xfrm xmlns:a="http://schemas.openxmlformats.org/drawingml/2006/main">
          <a:off x="457146" y="2914410"/>
          <a:ext cx="2705154" cy="10733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i="0" baseline="0">
              <a:solidFill>
                <a:srgbClr val="7030A0"/>
              </a:solidFill>
            </a:rPr>
            <a:t>Attitudes per nation regarding the importance of climate change issues, as represented by all of the different trends on this chart, are dominated by cultural not rational responses.  </a:t>
          </a:r>
          <a:endParaRPr lang="en-GB" sz="1200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0.40716</cdr:x>
      <cdr:y>0.33476</cdr:y>
    </cdr:from>
    <cdr:to>
      <cdr:x>0.54658</cdr:x>
      <cdr:y>0.40816</cdr:y>
    </cdr:to>
    <cdr:sp macro="" textlink="">
      <cdr:nvSpPr>
        <cdr:cNvPr id="11" name="TextBox 32">
          <a:extLst xmlns:a="http://schemas.openxmlformats.org/drawingml/2006/main">
            <a:ext uri="{FF2B5EF4-FFF2-40B4-BE49-F238E27FC236}">
              <a16:creationId xmlns:a16="http://schemas.microsoft.com/office/drawing/2014/main" id="{35EE91F7-0DE3-4DBE-8C88-E41AE8C2DDD2}"/>
            </a:ext>
          </a:extLst>
        </cdr:cNvPr>
        <cdr:cNvSpPr txBox="1"/>
      </cdr:nvSpPr>
      <cdr:spPr>
        <a:xfrm xmlns:a="http://schemas.openxmlformats.org/drawingml/2006/main">
          <a:off x="3968705" y="2425470"/>
          <a:ext cx="1358961" cy="5318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 cmpd="sng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ysClr val="windowText" lastClr="000000"/>
              </a:solidFill>
            </a:rPr>
            <a:t>Reduced younger person relgiosity, and especially in Spain</a:t>
          </a:r>
        </a:p>
      </cdr:txBody>
    </cdr:sp>
  </cdr:relSizeAnchor>
  <cdr:relSizeAnchor xmlns:cdr="http://schemas.openxmlformats.org/drawingml/2006/chartDrawing">
    <cdr:from>
      <cdr:x>0.42606</cdr:x>
      <cdr:y>0.40929</cdr:y>
    </cdr:from>
    <cdr:to>
      <cdr:x>0.49446</cdr:x>
      <cdr:y>0.59499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F71BF455-F420-4D38-9372-27C574CEF8E3}"/>
            </a:ext>
          </a:extLst>
        </cdr:cNvPr>
        <cdr:cNvCxnSpPr/>
      </cdr:nvCxnSpPr>
      <cdr:spPr>
        <a:xfrm xmlns:a="http://schemas.openxmlformats.org/drawingml/2006/main">
          <a:off x="4152900" y="2965450"/>
          <a:ext cx="666725" cy="134546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0.54072</cdr:x>
      <cdr:y>0.19344</cdr:y>
    </cdr:from>
    <cdr:to>
      <cdr:x>0.66254</cdr:x>
      <cdr:y>0.25389</cdr:y>
    </cdr:to>
    <cdr:sp macro="" textlink="">
      <cdr:nvSpPr>
        <cdr:cNvPr id="13" name="TextBox 32">
          <a:extLst xmlns:a="http://schemas.openxmlformats.org/drawingml/2006/main">
            <a:ext uri="{FF2B5EF4-FFF2-40B4-BE49-F238E27FC236}">
              <a16:creationId xmlns:a16="http://schemas.microsoft.com/office/drawing/2014/main" id="{8052E0BA-4186-41BE-BD9A-82F6D15B36E0}"/>
            </a:ext>
          </a:extLst>
        </cdr:cNvPr>
        <cdr:cNvSpPr txBox="1"/>
      </cdr:nvSpPr>
      <cdr:spPr>
        <a:xfrm xmlns:a="http://schemas.openxmlformats.org/drawingml/2006/main">
          <a:off x="5270500" y="1422400"/>
          <a:ext cx="1187450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/>
          <a:r>
            <a:rPr lang="en-GB" sz="1400" b="1" i="0" baseline="0">
              <a:solidFill>
                <a:sysClr val="windowText" lastClr="000000"/>
              </a:solidFill>
            </a:rPr>
            <a:t>+ Core belief in agreement</a:t>
          </a:r>
        </a:p>
      </cdr:txBody>
    </cdr:sp>
  </cdr:relSizeAnchor>
  <cdr:relSizeAnchor xmlns:cdr="http://schemas.openxmlformats.org/drawingml/2006/chartDrawing">
    <cdr:from>
      <cdr:x>0.43974</cdr:x>
      <cdr:y>0.12953</cdr:y>
    </cdr:from>
    <cdr:to>
      <cdr:x>0.72117</cdr:x>
      <cdr:y>0.25561</cdr:y>
    </cdr:to>
    <cdr:sp macro="" textlink="">
      <cdr:nvSpPr>
        <cdr:cNvPr id="14" name="Rectangle 13">
          <a:extLst xmlns:a="http://schemas.openxmlformats.org/drawingml/2006/main">
            <a:ext uri="{FF2B5EF4-FFF2-40B4-BE49-F238E27FC236}">
              <a16:creationId xmlns:a16="http://schemas.microsoft.com/office/drawing/2014/main" id="{98EED7E1-0C16-43A1-996D-4483B7F73AA3}"/>
            </a:ext>
          </a:extLst>
        </cdr:cNvPr>
        <cdr:cNvSpPr/>
      </cdr:nvSpPr>
      <cdr:spPr>
        <a:xfrm xmlns:a="http://schemas.openxmlformats.org/drawingml/2006/main">
          <a:off x="4286256" y="940135"/>
          <a:ext cx="2743168" cy="9150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0.03844</cdr:x>
      <cdr:y>0.54514</cdr:y>
    </cdr:from>
    <cdr:to>
      <cdr:x>0.24756</cdr:x>
      <cdr:y>0.60035</cdr:y>
    </cdr:to>
    <cdr:sp macro="" textlink="">
      <cdr:nvSpPr>
        <cdr:cNvPr id="17" name="TextBox 32">
          <a:extLst xmlns:a="http://schemas.openxmlformats.org/drawingml/2006/main">
            <a:ext uri="{FF2B5EF4-FFF2-40B4-BE49-F238E27FC236}">
              <a16:creationId xmlns:a16="http://schemas.microsoft.com/office/drawing/2014/main" id="{46C98825-E1AA-4935-9278-87A1573E0F53}"/>
            </a:ext>
          </a:extLst>
        </cdr:cNvPr>
        <cdr:cNvSpPr txBox="1"/>
      </cdr:nvSpPr>
      <cdr:spPr>
        <a:xfrm xmlns:a="http://schemas.openxmlformats.org/drawingml/2006/main">
          <a:off x="374684" y="3949730"/>
          <a:ext cx="2038316" cy="400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rgbClr val="FFB7FF"/>
              </a:solidFill>
            </a:rPr>
            <a:t>Pink series = </a:t>
          </a:r>
          <a:r>
            <a:rPr lang="en-GB" sz="1000" b="0" i="1" baseline="0">
              <a:solidFill>
                <a:srgbClr val="FFB7FF"/>
              </a:solidFill>
            </a:rPr>
            <a:t>Allied belief+ </a:t>
          </a:r>
          <a:r>
            <a:rPr lang="en-GB" sz="1000" b="0" i="0" baseline="0">
              <a:solidFill>
                <a:srgbClr val="FFB7FF"/>
              </a:solidFill>
            </a:rPr>
            <a:t>with less emotive / existential question.</a:t>
          </a:r>
        </a:p>
      </cdr:txBody>
    </cdr:sp>
  </cdr:relSizeAnchor>
  <cdr:relSizeAnchor xmlns:cdr="http://schemas.openxmlformats.org/drawingml/2006/chartDrawing">
    <cdr:from>
      <cdr:x>0.65147</cdr:x>
      <cdr:y>0.71867</cdr:y>
    </cdr:from>
    <cdr:to>
      <cdr:x>0.91205</cdr:x>
      <cdr:y>0.88344</cdr:y>
    </cdr:to>
    <cdr:sp macro="" textlink="">
      <cdr:nvSpPr>
        <cdr:cNvPr id="16" name="Rectangle 15">
          <a:extLst xmlns:a="http://schemas.openxmlformats.org/drawingml/2006/main">
            <a:ext uri="{FF2B5EF4-FFF2-40B4-BE49-F238E27FC236}">
              <a16:creationId xmlns:a16="http://schemas.microsoft.com/office/drawing/2014/main" id="{CE4A61C8-24E5-4B23-8955-F5F9725280D9}"/>
            </a:ext>
          </a:extLst>
        </cdr:cNvPr>
        <cdr:cNvSpPr/>
      </cdr:nvSpPr>
      <cdr:spPr>
        <a:xfrm xmlns:a="http://schemas.openxmlformats.org/drawingml/2006/main">
          <a:off x="6350041" y="5216143"/>
          <a:ext cx="2539938" cy="119590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0.75309</cdr:x>
      <cdr:y>0.80631</cdr:y>
    </cdr:from>
    <cdr:to>
      <cdr:x>0.90293</cdr:x>
      <cdr:y>0.85101</cdr:y>
    </cdr:to>
    <cdr:sp macro="" textlink="">
      <cdr:nvSpPr>
        <cdr:cNvPr id="18" name="TextBox 32">
          <a:extLst xmlns:a="http://schemas.openxmlformats.org/drawingml/2006/main">
            <a:ext uri="{FF2B5EF4-FFF2-40B4-BE49-F238E27FC236}">
              <a16:creationId xmlns:a16="http://schemas.microsoft.com/office/drawing/2014/main" id="{EA566EE8-390F-477A-B137-D819F47C251B}"/>
            </a:ext>
          </a:extLst>
        </cdr:cNvPr>
        <cdr:cNvSpPr txBox="1"/>
      </cdr:nvSpPr>
      <cdr:spPr>
        <a:xfrm xmlns:a="http://schemas.openxmlformats.org/drawingml/2006/main">
          <a:off x="7340600" y="5842000"/>
          <a:ext cx="1460500" cy="32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/>
          <a:r>
            <a:rPr lang="en-GB" sz="1400" b="1" i="0" baseline="0">
              <a:solidFill>
                <a:sysClr val="windowText" lastClr="000000"/>
              </a:solidFill>
            </a:rPr>
            <a:t>separated via reality constraint</a:t>
          </a:r>
        </a:p>
      </cdr:txBody>
    </cdr:sp>
  </cdr:relSizeAnchor>
  <cdr:relSizeAnchor xmlns:cdr="http://schemas.openxmlformats.org/drawingml/2006/chartDrawing">
    <cdr:from>
      <cdr:x>0.78697</cdr:x>
      <cdr:y>0.51534</cdr:y>
    </cdr:from>
    <cdr:to>
      <cdr:x>0.90065</cdr:x>
      <cdr:y>0.57669</cdr:y>
    </cdr:to>
    <cdr:sp macro="" textlink="">
      <cdr:nvSpPr>
        <cdr:cNvPr id="19" name="TextBox 32">
          <a:extLst xmlns:a="http://schemas.openxmlformats.org/drawingml/2006/main">
            <a:ext uri="{FF2B5EF4-FFF2-40B4-BE49-F238E27FC236}">
              <a16:creationId xmlns:a16="http://schemas.microsoft.com/office/drawing/2014/main" id="{8BE83ED8-1048-42D8-A203-F60AD0C43D41}"/>
            </a:ext>
          </a:extLst>
        </cdr:cNvPr>
        <cdr:cNvSpPr txBox="1"/>
      </cdr:nvSpPr>
      <cdr:spPr>
        <a:xfrm xmlns:a="http://schemas.openxmlformats.org/drawingml/2006/main">
          <a:off x="7670800" y="3733800"/>
          <a:ext cx="1108075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400" b="1" i="0" baseline="0">
              <a:solidFill>
                <a:srgbClr val="7030A0"/>
              </a:solidFill>
            </a:rPr>
            <a:t>Low Activist</a:t>
          </a:r>
        </a:p>
        <a:p xmlns:a="http://schemas.openxmlformats.org/drawingml/2006/main">
          <a:pPr algn="l"/>
          <a:r>
            <a:rPr lang="en-GB" sz="1400" b="1" i="0" baseline="0">
              <a:solidFill>
                <a:srgbClr val="7030A0"/>
              </a:solidFill>
            </a:rPr>
            <a:t>Motivation</a:t>
          </a:r>
          <a:endParaRPr lang="en-GB" sz="1400" b="1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0.78827</cdr:x>
      <cdr:y>0.42507</cdr:y>
    </cdr:from>
    <cdr:to>
      <cdr:x>0.78958</cdr:x>
      <cdr:y>0.71253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420783FB-BF7D-426F-BF45-B63BF2D76D46}"/>
            </a:ext>
          </a:extLst>
        </cdr:cNvPr>
        <cdr:cNvCxnSpPr/>
      </cdr:nvCxnSpPr>
      <cdr:spPr>
        <a:xfrm xmlns:a="http://schemas.openxmlformats.org/drawingml/2006/main">
          <a:off x="7683500" y="3079750"/>
          <a:ext cx="12700" cy="2082800"/>
        </a:xfrm>
        <a:prstGeom xmlns:a="http://schemas.openxmlformats.org/drawingml/2006/main" prst="straightConnector1">
          <a:avLst/>
        </a:prstGeom>
        <a:ln xmlns:a="http://schemas.openxmlformats.org/drawingml/2006/main" w="44450">
          <a:solidFill>
            <a:srgbClr val="7030A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0.78697</cdr:x>
      <cdr:y>0.22086</cdr:y>
    </cdr:from>
    <cdr:to>
      <cdr:x>0.86906</cdr:x>
      <cdr:y>0.26643</cdr:y>
    </cdr:to>
    <cdr:sp macro="" textlink="">
      <cdr:nvSpPr>
        <cdr:cNvPr id="21" name="Oval 20">
          <a:extLst xmlns:a="http://schemas.openxmlformats.org/drawingml/2006/main">
            <a:ext uri="{FF2B5EF4-FFF2-40B4-BE49-F238E27FC236}">
              <a16:creationId xmlns:a16="http://schemas.microsoft.com/office/drawing/2014/main" id="{764F5C49-1FF7-48F3-9CFD-1056CAAA4B2B}"/>
            </a:ext>
          </a:extLst>
        </cdr:cNvPr>
        <cdr:cNvSpPr/>
      </cdr:nvSpPr>
      <cdr:spPr>
        <a:xfrm xmlns:a="http://schemas.openxmlformats.org/drawingml/2006/main">
          <a:off x="7670800" y="1600200"/>
          <a:ext cx="800100" cy="3302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2225">
          <a:solidFill>
            <a:schemeClr val="accent6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0.80261</cdr:x>
      <cdr:y>0.26117</cdr:y>
    </cdr:from>
    <cdr:to>
      <cdr:x>0.92443</cdr:x>
      <cdr:y>0.29448</cdr:y>
    </cdr:to>
    <cdr:sp macro="" textlink="">
      <cdr:nvSpPr>
        <cdr:cNvPr id="22" name="TextBox 43">
          <a:extLst xmlns:a="http://schemas.openxmlformats.org/drawingml/2006/main">
            <a:ext uri="{FF2B5EF4-FFF2-40B4-BE49-F238E27FC236}">
              <a16:creationId xmlns:a16="http://schemas.microsoft.com/office/drawing/2014/main" id="{18AA4D82-7331-46B7-97E3-ABA0D8098A1B}"/>
            </a:ext>
          </a:extLst>
        </cdr:cNvPr>
        <cdr:cNvSpPr txBox="1"/>
      </cdr:nvSpPr>
      <cdr:spPr>
        <a:xfrm xmlns:a="http://schemas.openxmlformats.org/drawingml/2006/main">
          <a:off x="7823200" y="1892300"/>
          <a:ext cx="1187450" cy="241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i="0" baseline="0">
              <a:solidFill>
                <a:schemeClr val="accent6"/>
              </a:solidFill>
            </a:rPr>
            <a:t>XR T2</a:t>
          </a:r>
          <a:r>
            <a:rPr lang="en-GB" sz="1200" baseline="0">
              <a:solidFill>
                <a:schemeClr val="accent6"/>
              </a:solidFill>
            </a:rPr>
            <a:t> (1 group)</a:t>
          </a:r>
          <a:endParaRPr lang="en-GB" sz="120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0.79218</cdr:x>
      <cdr:y>0.16477</cdr:y>
    </cdr:from>
    <cdr:to>
      <cdr:x>0.82671</cdr:x>
      <cdr:y>0.2007</cdr:y>
    </cdr:to>
    <cdr:sp macro="" textlink="">
      <cdr:nvSpPr>
        <cdr:cNvPr id="23" name="TextBox 46">
          <a:extLst xmlns:a="http://schemas.openxmlformats.org/drawingml/2006/main">
            <a:ext uri="{FF2B5EF4-FFF2-40B4-BE49-F238E27FC236}">
              <a16:creationId xmlns:a16="http://schemas.microsoft.com/office/drawing/2014/main" id="{5D3F28B7-5EBC-44E4-A447-68DF9464572D}"/>
            </a:ext>
          </a:extLst>
        </cdr:cNvPr>
        <cdr:cNvSpPr txBox="1"/>
      </cdr:nvSpPr>
      <cdr:spPr>
        <a:xfrm xmlns:a="http://schemas.openxmlformats.org/drawingml/2006/main">
          <a:off x="7721600" y="1193800"/>
          <a:ext cx="336550" cy="2603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>
              <a:solidFill>
                <a:schemeClr val="accent6"/>
              </a:solidFill>
            </a:rPr>
            <a:t>T1</a:t>
          </a:r>
        </a:p>
      </cdr:txBody>
    </cdr:sp>
  </cdr:relSizeAnchor>
  <cdr:relSizeAnchor xmlns:cdr="http://schemas.openxmlformats.org/drawingml/2006/chartDrawing">
    <cdr:from>
      <cdr:x>0.80977</cdr:x>
      <cdr:y>0.17748</cdr:y>
    </cdr:from>
    <cdr:to>
      <cdr:x>0.86906</cdr:x>
      <cdr:y>0.20158</cdr:y>
    </cdr:to>
    <cdr:sp macro="" textlink="">
      <cdr:nvSpPr>
        <cdr:cNvPr id="24" name="TextBox 53">
          <a:extLst xmlns:a="http://schemas.openxmlformats.org/drawingml/2006/main">
            <a:ext uri="{FF2B5EF4-FFF2-40B4-BE49-F238E27FC236}">
              <a16:creationId xmlns:a16="http://schemas.microsoft.com/office/drawing/2014/main" id="{41D9DB99-B024-410D-9BDE-4C78AD27E6BB}"/>
            </a:ext>
          </a:extLst>
        </cdr:cNvPr>
        <cdr:cNvSpPr txBox="1"/>
      </cdr:nvSpPr>
      <cdr:spPr>
        <a:xfrm xmlns:a="http://schemas.openxmlformats.org/drawingml/2006/main">
          <a:off x="7893050" y="1285875"/>
          <a:ext cx="577850" cy="174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800">
              <a:solidFill>
                <a:schemeClr val="accent6"/>
              </a:solidFill>
            </a:rPr>
            <a:t>1/33 Italy</a:t>
          </a:r>
        </a:p>
      </cdr:txBody>
    </cdr:sp>
  </cdr:relSizeAnchor>
  <cdr:relSizeAnchor xmlns:cdr="http://schemas.openxmlformats.org/drawingml/2006/chartDrawing">
    <cdr:from>
      <cdr:x>0.66808</cdr:x>
      <cdr:y>0.44522</cdr:y>
    </cdr:from>
    <cdr:to>
      <cdr:x>0.70261</cdr:x>
      <cdr:y>0.48203</cdr:y>
    </cdr:to>
    <cdr:sp macro="" textlink="">
      <cdr:nvSpPr>
        <cdr:cNvPr id="25" name="TextBox 44">
          <a:extLst xmlns:a="http://schemas.openxmlformats.org/drawingml/2006/main">
            <a:ext uri="{FF2B5EF4-FFF2-40B4-BE49-F238E27FC236}">
              <a16:creationId xmlns:a16="http://schemas.microsoft.com/office/drawing/2014/main" id="{8FD0BE42-F659-4A8E-B9BD-C83A17F0975F}"/>
            </a:ext>
          </a:extLst>
        </cdr:cNvPr>
        <cdr:cNvSpPr txBox="1"/>
      </cdr:nvSpPr>
      <cdr:spPr>
        <a:xfrm xmlns:a="http://schemas.openxmlformats.org/drawingml/2006/main">
          <a:off x="6511925" y="3225800"/>
          <a:ext cx="336550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i="0" baseline="0">
              <a:solidFill>
                <a:schemeClr val="accent6"/>
              </a:solidFill>
            </a:rPr>
            <a:t>T1</a:t>
          </a:r>
          <a:endParaRPr lang="en-GB" sz="120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0.72182</cdr:x>
      <cdr:y>0.41543</cdr:y>
    </cdr:from>
    <cdr:to>
      <cdr:x>0.75635</cdr:x>
      <cdr:y>0.44259</cdr:y>
    </cdr:to>
    <cdr:sp macro="" textlink="">
      <cdr:nvSpPr>
        <cdr:cNvPr id="26" name="TextBox 45">
          <a:extLst xmlns:a="http://schemas.openxmlformats.org/drawingml/2006/main">
            <a:ext uri="{FF2B5EF4-FFF2-40B4-BE49-F238E27FC236}">
              <a16:creationId xmlns:a16="http://schemas.microsoft.com/office/drawing/2014/main" id="{72E299BD-0DA6-48C5-BC22-D40C8AA1B908}"/>
            </a:ext>
          </a:extLst>
        </cdr:cNvPr>
        <cdr:cNvSpPr txBox="1"/>
      </cdr:nvSpPr>
      <cdr:spPr>
        <a:xfrm xmlns:a="http://schemas.openxmlformats.org/drawingml/2006/main">
          <a:off x="7035800" y="3009900"/>
          <a:ext cx="336550" cy="196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>
              <a:solidFill>
                <a:schemeClr val="accent6"/>
              </a:solidFill>
            </a:rPr>
            <a:t>T1</a:t>
          </a:r>
        </a:p>
      </cdr:txBody>
    </cdr:sp>
  </cdr:relSizeAnchor>
  <cdr:relSizeAnchor xmlns:cdr="http://schemas.openxmlformats.org/drawingml/2006/chartDrawing">
    <cdr:from>
      <cdr:x>0.71629</cdr:x>
      <cdr:y>0.44128</cdr:y>
    </cdr:from>
    <cdr:to>
      <cdr:x>0.77362</cdr:x>
      <cdr:y>0.47371</cdr:y>
    </cdr:to>
    <cdr:sp macro="" textlink="">
      <cdr:nvSpPr>
        <cdr:cNvPr id="27" name="TextBox 51">
          <a:extLst xmlns:a="http://schemas.openxmlformats.org/drawingml/2006/main">
            <a:ext uri="{FF2B5EF4-FFF2-40B4-BE49-F238E27FC236}">
              <a16:creationId xmlns:a16="http://schemas.microsoft.com/office/drawing/2014/main" id="{503C2D42-E159-42AC-8A65-30B78345AF33}"/>
            </a:ext>
          </a:extLst>
        </cdr:cNvPr>
        <cdr:cNvSpPr txBox="1"/>
      </cdr:nvSpPr>
      <cdr:spPr>
        <a:xfrm xmlns:a="http://schemas.openxmlformats.org/drawingml/2006/main">
          <a:off x="6981825" y="3197225"/>
          <a:ext cx="558800" cy="234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800">
              <a:solidFill>
                <a:schemeClr val="accent6"/>
              </a:solidFill>
            </a:rPr>
            <a:t>1/4 Italy</a:t>
          </a:r>
        </a:p>
      </cdr:txBody>
    </cdr:sp>
  </cdr:relSizeAnchor>
  <cdr:relSizeAnchor xmlns:cdr="http://schemas.openxmlformats.org/drawingml/2006/chartDrawing">
    <cdr:from>
      <cdr:x>0.6645</cdr:x>
      <cdr:y>0.46889</cdr:y>
    </cdr:from>
    <cdr:to>
      <cdr:x>0.72573</cdr:x>
      <cdr:y>0.50307</cdr:y>
    </cdr:to>
    <cdr:sp macro="" textlink="">
      <cdr:nvSpPr>
        <cdr:cNvPr id="28" name="TextBox 52">
          <a:extLst xmlns:a="http://schemas.openxmlformats.org/drawingml/2006/main">
            <a:ext uri="{FF2B5EF4-FFF2-40B4-BE49-F238E27FC236}">
              <a16:creationId xmlns:a16="http://schemas.microsoft.com/office/drawing/2014/main" id="{AC100A42-FB1E-477F-B35C-0C6C01F0FF18}"/>
            </a:ext>
          </a:extLst>
        </cdr:cNvPr>
        <cdr:cNvSpPr txBox="1"/>
      </cdr:nvSpPr>
      <cdr:spPr>
        <a:xfrm xmlns:a="http://schemas.openxmlformats.org/drawingml/2006/main">
          <a:off x="6477000" y="3397250"/>
          <a:ext cx="596900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800">
              <a:solidFill>
                <a:schemeClr val="accent6"/>
              </a:solidFill>
            </a:rPr>
            <a:t>1/20 Italy</a:t>
          </a:r>
        </a:p>
      </cdr:txBody>
    </cdr:sp>
  </cdr:relSizeAnchor>
  <cdr:relSizeAnchor xmlns:cdr="http://schemas.openxmlformats.org/drawingml/2006/chartDrawing">
    <cdr:from>
      <cdr:x>0.80195</cdr:x>
      <cdr:y>0.91674</cdr:y>
    </cdr:from>
    <cdr:to>
      <cdr:x>0.96612</cdr:x>
      <cdr:y>0.97809</cdr:y>
    </cdr:to>
    <cdr:sp macro="" textlink="">
      <cdr:nvSpPr>
        <cdr:cNvPr id="33" name="TextBox 32">
          <a:extLst xmlns:a="http://schemas.openxmlformats.org/drawingml/2006/main">
            <a:ext uri="{FF2B5EF4-FFF2-40B4-BE49-F238E27FC236}">
              <a16:creationId xmlns:a16="http://schemas.microsoft.com/office/drawing/2014/main" id="{349F2165-DF82-46C3-A4E8-3FC0AE315D64}"/>
            </a:ext>
          </a:extLst>
        </cdr:cNvPr>
        <cdr:cNvSpPr txBox="1"/>
      </cdr:nvSpPr>
      <cdr:spPr>
        <a:xfrm xmlns:a="http://schemas.openxmlformats.org/drawingml/2006/main">
          <a:off x="7816850" y="6642100"/>
          <a:ext cx="1600200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>
              <a:solidFill>
                <a:schemeClr val="tx1">
                  <a:lumMod val="50000"/>
                  <a:lumOff val="50000"/>
                </a:schemeClr>
              </a:solidFill>
            </a:rPr>
            <a:t>XR, Children's Strike websites, sampled 10th Jan 20</a:t>
          </a:r>
        </a:p>
      </cdr:txBody>
    </cdr:sp>
  </cdr:relSizeAnchor>
  <cdr:relSizeAnchor xmlns:cdr="http://schemas.openxmlformats.org/drawingml/2006/chartDrawing">
    <cdr:from>
      <cdr:x>0.04365</cdr:x>
      <cdr:y>0.95004</cdr:y>
    </cdr:from>
    <cdr:to>
      <cdr:x>0.16678</cdr:x>
      <cdr:y>0.98948</cdr:y>
    </cdr:to>
    <cdr:sp macro="" textlink="">
      <cdr:nvSpPr>
        <cdr:cNvPr id="34" name="TextBox 32">
          <a:extLst xmlns:a="http://schemas.openxmlformats.org/drawingml/2006/main">
            <a:ext uri="{FF2B5EF4-FFF2-40B4-BE49-F238E27FC236}">
              <a16:creationId xmlns:a16="http://schemas.microsoft.com/office/drawing/2014/main" id="{41E65144-4A07-45B6-BD8D-63E61F4FF105}"/>
            </a:ext>
          </a:extLst>
        </cdr:cNvPr>
        <cdr:cNvSpPr txBox="1"/>
      </cdr:nvSpPr>
      <cdr:spPr>
        <a:xfrm xmlns:a="http://schemas.openxmlformats.org/drawingml/2006/main">
          <a:off x="425450" y="6883400"/>
          <a:ext cx="1200150" cy="285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0" i="0" baseline="0">
              <a:solidFill>
                <a:schemeClr val="tx1">
                  <a:lumMod val="65000"/>
                  <a:lumOff val="35000"/>
                </a:schemeClr>
              </a:solidFill>
            </a:rPr>
            <a:t>% Religiosity ----&gt;</a:t>
          </a:r>
        </a:p>
      </cdr:txBody>
    </cdr:sp>
  </cdr:relSizeAnchor>
  <cdr:relSizeAnchor xmlns:cdr="http://schemas.openxmlformats.org/drawingml/2006/chartDrawing">
    <cdr:from>
      <cdr:x>0.28339</cdr:x>
      <cdr:y>0.53199</cdr:y>
    </cdr:from>
    <cdr:to>
      <cdr:x>0.55601</cdr:x>
      <cdr:y>0.97066</cdr:y>
    </cdr:to>
    <cdr:sp macro="" textlink="">
      <cdr:nvSpPr>
        <cdr:cNvPr id="35" name="Arc 34">
          <a:extLst xmlns:a="http://schemas.openxmlformats.org/drawingml/2006/main">
            <a:ext uri="{FF2B5EF4-FFF2-40B4-BE49-F238E27FC236}">
              <a16:creationId xmlns:a16="http://schemas.microsoft.com/office/drawing/2014/main" id="{6192191D-9801-4AE0-A6AC-F7D51ABD92D0}"/>
            </a:ext>
          </a:extLst>
        </cdr:cNvPr>
        <cdr:cNvSpPr/>
      </cdr:nvSpPr>
      <cdr:spPr>
        <a:xfrm xmlns:a="http://schemas.openxmlformats.org/drawingml/2006/main" rot="181182">
          <a:off x="2762250" y="3854450"/>
          <a:ext cx="2657319" cy="3178322"/>
        </a:xfrm>
        <a:prstGeom xmlns:a="http://schemas.openxmlformats.org/drawingml/2006/main" prst="arc">
          <a:avLst>
            <a:gd name="adj1" fmla="val 16032522"/>
            <a:gd name="adj2" fmla="val 3386138"/>
          </a:avLst>
        </a:prstGeom>
        <a:ln xmlns:a="http://schemas.openxmlformats.org/drawingml/2006/main" w="31750">
          <a:solidFill>
            <a:schemeClr val="accent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0.03974</cdr:x>
      <cdr:y>0.08589</cdr:y>
    </cdr:from>
    <cdr:to>
      <cdr:x>0.36743</cdr:x>
      <cdr:y>0.40403</cdr:y>
    </cdr:to>
    <cdr:sp macro="" textlink="">
      <cdr:nvSpPr>
        <cdr:cNvPr id="36" name="TextBox 41">
          <a:extLst xmlns:a="http://schemas.openxmlformats.org/drawingml/2006/main">
            <a:ext uri="{FF2B5EF4-FFF2-40B4-BE49-F238E27FC236}">
              <a16:creationId xmlns:a16="http://schemas.microsoft.com/office/drawing/2014/main" id="{39F5C4D0-5CC9-4F5A-9F68-3495CBB04BB4}"/>
            </a:ext>
          </a:extLst>
        </cdr:cNvPr>
        <cdr:cNvSpPr txBox="1"/>
      </cdr:nvSpPr>
      <cdr:spPr>
        <a:xfrm xmlns:a="http://schemas.openxmlformats.org/drawingml/2006/main">
          <a:off x="387350" y="622300"/>
          <a:ext cx="3194050" cy="23050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700"/>
            <a:t>Data Points = Nations, corresponding</a:t>
          </a:r>
          <a:r>
            <a:rPr lang="en-GB" sz="1700" baseline="0"/>
            <a:t> vertically.</a:t>
          </a:r>
          <a:endParaRPr lang="en-GB" sz="1700"/>
        </a:p>
        <a:p xmlns:a="http://schemas.openxmlformats.org/drawingml/2006/main">
          <a:pPr algn="ctr"/>
          <a:endParaRPr lang="en-GB" sz="400"/>
        </a:p>
        <a:p xmlns:a="http://schemas.openxmlformats.org/drawingml/2006/main">
          <a:pPr algn="ctr"/>
          <a:r>
            <a:rPr lang="en-GB" sz="1700" i="1"/>
            <a:t>Allied</a:t>
          </a:r>
          <a:r>
            <a:rPr lang="en-GB" sz="1700" i="1" baseline="0"/>
            <a:t> belief </a:t>
          </a:r>
          <a:r>
            <a:rPr lang="en-GB" sz="1700" baseline="0"/>
            <a:t>from Climate Change concern, personal impacts: 'Great Deal'. </a:t>
          </a:r>
          <a:r>
            <a:rPr lang="en-GB" sz="1700" i="1" baseline="0"/>
            <a:t>Core belief </a:t>
          </a:r>
          <a:r>
            <a:rPr lang="en-GB" sz="1700" baseline="0"/>
            <a:t>from UN poll, est Top Priority for action on CC.</a:t>
          </a:r>
          <a:endParaRPr lang="en-GB" sz="1700"/>
        </a:p>
        <a:p xmlns:a="http://schemas.openxmlformats.org/drawingml/2006/main">
          <a:pPr algn="ctr"/>
          <a:endParaRPr lang="en-GB" sz="400"/>
        </a:p>
        <a:p xmlns:a="http://schemas.openxmlformats.org/drawingml/2006/main">
          <a:pPr algn="ctr"/>
          <a:r>
            <a:rPr lang="en-GB" sz="1600"/>
            <a:t>CCCC =</a:t>
          </a:r>
          <a:r>
            <a:rPr lang="en-GB" sz="1600" baseline="0"/>
            <a:t> Catastrophic Climate Change Culture. XR = Extinction Rebellion.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0.07231</cdr:x>
      <cdr:y>0.0631</cdr:y>
    </cdr:to>
    <cdr:sp macro="" textlink="">
      <cdr:nvSpPr>
        <cdr:cNvPr id="37" name="TextBox 32">
          <a:extLst xmlns:a="http://schemas.openxmlformats.org/drawingml/2006/main">
            <a:ext uri="{FF2B5EF4-FFF2-40B4-BE49-F238E27FC236}">
              <a16:creationId xmlns:a16="http://schemas.microsoft.com/office/drawing/2014/main" id="{053F3E69-FFA4-4333-8AD4-958BC4A123D3}"/>
            </a:ext>
          </a:extLst>
        </cdr:cNvPr>
        <cdr:cNvSpPr txBox="1"/>
      </cdr:nvSpPr>
      <cdr:spPr>
        <a:xfrm xmlns:a="http://schemas.openxmlformats.org/drawingml/2006/main">
          <a:off x="0" y="0"/>
          <a:ext cx="704850" cy="457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0" i="0" baseline="0">
              <a:solidFill>
                <a:schemeClr val="accent1"/>
              </a:solidFill>
            </a:rPr>
            <a:t>% CC Concern</a:t>
          </a:r>
        </a:p>
      </cdr:txBody>
    </cdr:sp>
  </cdr:relSizeAnchor>
  <cdr:relSizeAnchor xmlns:cdr="http://schemas.openxmlformats.org/drawingml/2006/chartDrawing">
    <cdr:from>
      <cdr:x>0.90554</cdr:x>
      <cdr:y>0.01227</cdr:y>
    </cdr:from>
    <cdr:to>
      <cdr:x>1</cdr:x>
      <cdr:y>0.078</cdr:y>
    </cdr:to>
    <cdr:sp macro="" textlink="">
      <cdr:nvSpPr>
        <cdr:cNvPr id="38" name="TextBox 32">
          <a:extLst xmlns:a="http://schemas.openxmlformats.org/drawingml/2006/main">
            <a:ext uri="{FF2B5EF4-FFF2-40B4-BE49-F238E27FC236}">
              <a16:creationId xmlns:a16="http://schemas.microsoft.com/office/drawing/2014/main" id="{2CAC9BDA-372D-48C3-95DF-4DC4938EDBC2}"/>
            </a:ext>
          </a:extLst>
        </cdr:cNvPr>
        <cdr:cNvSpPr txBox="1"/>
      </cdr:nvSpPr>
      <cdr:spPr>
        <a:xfrm xmlns:a="http://schemas.openxmlformats.org/drawingml/2006/main">
          <a:off x="8826500" y="88901"/>
          <a:ext cx="920750" cy="47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 b="0" i="0" baseline="0">
              <a:solidFill>
                <a:schemeClr val="accent2"/>
              </a:solidFill>
            </a:rPr>
            <a:t>% Est Top Priority for Action on CC</a:t>
          </a:r>
        </a:p>
      </cdr:txBody>
    </cdr:sp>
  </cdr:relSizeAnchor>
  <cdr:relSizeAnchor xmlns:cdr="http://schemas.openxmlformats.org/drawingml/2006/chartDrawing">
    <cdr:from>
      <cdr:x>0.11335</cdr:x>
      <cdr:y>0.82472</cdr:y>
    </cdr:from>
    <cdr:to>
      <cdr:x>0.11401</cdr:x>
      <cdr:y>0.87555</cdr:y>
    </cdr:to>
    <cdr:cxnSp macro="">
      <cdr:nvCxnSpPr>
        <cdr:cNvPr id="39" name="Straight Arrow Connector 38">
          <a:extLst xmlns:a="http://schemas.openxmlformats.org/drawingml/2006/main">
            <a:ext uri="{FF2B5EF4-FFF2-40B4-BE49-F238E27FC236}">
              <a16:creationId xmlns:a16="http://schemas.microsoft.com/office/drawing/2014/main" id="{52FD207E-A9ED-4862-8105-DE29FE41F477}"/>
            </a:ext>
          </a:extLst>
        </cdr:cNvPr>
        <cdr:cNvCxnSpPr/>
      </cdr:nvCxnSpPr>
      <cdr:spPr>
        <a:xfrm xmlns:a="http://schemas.openxmlformats.org/drawingml/2006/main">
          <a:off x="1104856" y="5985859"/>
          <a:ext cx="6433" cy="368927"/>
        </a:xfrm>
        <a:prstGeom xmlns:a="http://schemas.openxmlformats.org/drawingml/2006/main" prst="straightConnector1">
          <a:avLst/>
        </a:prstGeom>
        <a:ln xmlns:a="http://schemas.openxmlformats.org/drawingml/2006/main" w="44450">
          <a:solidFill>
            <a:srgbClr val="7030A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0.06384</cdr:x>
      <cdr:y>0.00263</cdr:y>
    </cdr:from>
    <cdr:to>
      <cdr:x>0.1342</cdr:x>
      <cdr:y>0.06573</cdr:y>
    </cdr:to>
    <cdr:sp macro="" textlink="">
      <cdr:nvSpPr>
        <cdr:cNvPr id="40" name="TextBox 32">
          <a:extLst xmlns:a="http://schemas.openxmlformats.org/drawingml/2006/main">
            <a:ext uri="{FF2B5EF4-FFF2-40B4-BE49-F238E27FC236}">
              <a16:creationId xmlns:a16="http://schemas.microsoft.com/office/drawing/2014/main" id="{14EF1433-C3C1-4BC1-BCEB-6CCAA42773DE}"/>
            </a:ext>
          </a:extLst>
        </cdr:cNvPr>
        <cdr:cNvSpPr txBox="1"/>
      </cdr:nvSpPr>
      <cdr:spPr>
        <a:xfrm xmlns:a="http://schemas.openxmlformats.org/drawingml/2006/main">
          <a:off x="622300" y="19050"/>
          <a:ext cx="685800" cy="457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3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0.19218</cdr:x>
      <cdr:y>0.39702</cdr:y>
    </cdr:from>
    <cdr:to>
      <cdr:x>0.80717</cdr:x>
      <cdr:y>0.74759</cdr:y>
    </cdr:to>
    <cdr:cxnSp macro="">
      <cdr:nvCxnSpPr>
        <cdr:cNvPr id="29" name="Straight Connector 28">
          <a:extLst xmlns:a="http://schemas.openxmlformats.org/drawingml/2006/main">
            <a:ext uri="{FF2B5EF4-FFF2-40B4-BE49-F238E27FC236}">
              <a16:creationId xmlns:a16="http://schemas.microsoft.com/office/drawing/2014/main" id="{2D3DBF98-C8F2-4A5E-8BF2-976860A33A34}"/>
            </a:ext>
          </a:extLst>
        </cdr:cNvPr>
        <cdr:cNvCxnSpPr/>
      </cdr:nvCxnSpPr>
      <cdr:spPr>
        <a:xfrm xmlns:a="http://schemas.openxmlformats.org/drawingml/2006/main">
          <a:off x="1873250" y="2876550"/>
          <a:ext cx="5994400" cy="25400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>
              <a:alpha val="4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0.02801</cdr:x>
      <cdr:y>0.62226</cdr:y>
    </cdr:from>
    <cdr:to>
      <cdr:x>0.16678</cdr:x>
      <cdr:y>0.74847</cdr:y>
    </cdr:to>
    <cdr:sp macro="" textlink="">
      <cdr:nvSpPr>
        <cdr:cNvPr id="43" name="TextBox 32">
          <a:extLst xmlns:a="http://schemas.openxmlformats.org/drawingml/2006/main">
            <a:ext uri="{FF2B5EF4-FFF2-40B4-BE49-F238E27FC236}">
              <a16:creationId xmlns:a16="http://schemas.microsoft.com/office/drawing/2014/main" id="{5B519E9D-9E89-45AB-8B0F-6C2A4CAAC55A}"/>
            </a:ext>
          </a:extLst>
        </cdr:cNvPr>
        <cdr:cNvSpPr txBox="1"/>
      </cdr:nvSpPr>
      <cdr:spPr>
        <a:xfrm xmlns:a="http://schemas.openxmlformats.org/drawingml/2006/main">
          <a:off x="273020" y="4516394"/>
          <a:ext cx="1352626" cy="91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chemeClr val="accent2">
                  <a:lumMod val="60000"/>
                  <a:lumOff val="40000"/>
                </a:schemeClr>
              </a:solidFill>
            </a:rPr>
            <a:t>Pale Orange = UN Climate Action Vote Share. Est Core Belief = this divided by 6 (number of chosen issues out of 17).</a:t>
          </a:r>
        </a:p>
      </cdr:txBody>
    </cdr:sp>
  </cdr:relSizeAnchor>
  <cdr:relSizeAnchor xmlns:cdr="http://schemas.openxmlformats.org/drawingml/2006/chartDrawing">
    <cdr:from>
      <cdr:x>0.67427</cdr:x>
      <cdr:y>0.72042</cdr:y>
    </cdr:from>
    <cdr:to>
      <cdr:x>0.77199</cdr:x>
      <cdr:y>0.75285</cdr:y>
    </cdr:to>
    <cdr:sp macro="" textlink="">
      <cdr:nvSpPr>
        <cdr:cNvPr id="44" name="TextBox 32">
          <a:extLst xmlns:a="http://schemas.openxmlformats.org/drawingml/2006/main">
            <a:ext uri="{FF2B5EF4-FFF2-40B4-BE49-F238E27FC236}">
              <a16:creationId xmlns:a16="http://schemas.microsoft.com/office/drawing/2014/main" id="{A55F5161-7204-44C4-B01A-9A2BAC8335D8}"/>
            </a:ext>
          </a:extLst>
        </cdr:cNvPr>
        <cdr:cNvSpPr txBox="1"/>
      </cdr:nvSpPr>
      <cdr:spPr>
        <a:xfrm xmlns:a="http://schemas.openxmlformats.org/drawingml/2006/main">
          <a:off x="6572251" y="5219700"/>
          <a:ext cx="952500" cy="234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/>
          <a:r>
            <a:rPr lang="en-GB" sz="1400" b="1" i="0" baseline="0">
              <a:solidFill>
                <a:schemeClr val="accent2"/>
              </a:solidFill>
            </a:rPr>
            <a:t>estimated</a:t>
          </a:r>
        </a:p>
      </cdr:txBody>
    </cdr:sp>
  </cdr:relSizeAnchor>
  <cdr:relSizeAnchor xmlns:cdr="http://schemas.openxmlformats.org/drawingml/2006/chartDrawing">
    <cdr:from>
      <cdr:x>0.21759</cdr:x>
      <cdr:y>0.95005</cdr:y>
    </cdr:from>
    <cdr:to>
      <cdr:x>0.38762</cdr:x>
      <cdr:y>0.99036</cdr:y>
    </cdr:to>
    <cdr:sp macro="" textlink="">
      <cdr:nvSpPr>
        <cdr:cNvPr id="41" name="TextBox 32">
          <a:extLst xmlns:a="http://schemas.openxmlformats.org/drawingml/2006/main">
            <a:ext uri="{FF2B5EF4-FFF2-40B4-BE49-F238E27FC236}">
              <a16:creationId xmlns:a16="http://schemas.microsoft.com/office/drawing/2014/main" id="{8908A0D4-6911-4BB5-9299-EC7668C88292}"/>
            </a:ext>
          </a:extLst>
        </cdr:cNvPr>
        <cdr:cNvSpPr txBox="1"/>
      </cdr:nvSpPr>
      <cdr:spPr>
        <a:xfrm xmlns:a="http://schemas.openxmlformats.org/drawingml/2006/main">
          <a:off x="2120900" y="6883424"/>
          <a:ext cx="1657374" cy="292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 i="0" baseline="0">
              <a:solidFill>
                <a:srgbClr val="FF0000"/>
              </a:solidFill>
            </a:rPr>
            <a:t>+ = actual Fully-Constrained</a:t>
          </a:r>
        </a:p>
        <a:p xmlns:a="http://schemas.openxmlformats.org/drawingml/2006/main">
          <a:pPr algn="ctr"/>
          <a:r>
            <a:rPr lang="en-GB" sz="900" b="0" i="0" baseline="0">
              <a:solidFill>
                <a:srgbClr val="FF0000"/>
              </a:solidFill>
            </a:rPr>
            <a:t>top priorites</a:t>
          </a:r>
        </a:p>
      </cdr:txBody>
    </cdr:sp>
  </cdr:relSizeAnchor>
  <cdr:relSizeAnchor xmlns:cdr="http://schemas.openxmlformats.org/drawingml/2006/chartDrawing">
    <cdr:from>
      <cdr:x>0.4886</cdr:x>
      <cdr:y>0.67134</cdr:y>
    </cdr:from>
    <cdr:to>
      <cdr:x>0.59283</cdr:x>
      <cdr:y>0.77125</cdr:y>
    </cdr:to>
    <cdr:cxnSp macro="">
      <cdr:nvCxnSpPr>
        <cdr:cNvPr id="42" name="Straight Arrow Connector 41">
          <a:extLst xmlns:a="http://schemas.openxmlformats.org/drawingml/2006/main">
            <a:ext uri="{FF2B5EF4-FFF2-40B4-BE49-F238E27FC236}">
              <a16:creationId xmlns:a16="http://schemas.microsoft.com/office/drawing/2014/main" id="{692CAAC0-295E-4FB5-AEA0-A99D9BA543CB}"/>
            </a:ext>
          </a:extLst>
        </cdr:cNvPr>
        <cdr:cNvCxnSpPr/>
      </cdr:nvCxnSpPr>
      <cdr:spPr>
        <a:xfrm xmlns:a="http://schemas.openxmlformats.org/drawingml/2006/main" flipH="1">
          <a:off x="4762500" y="4864100"/>
          <a:ext cx="1016000" cy="7239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0.31155</cdr:x>
      <cdr:y>0.47888</cdr:y>
    </cdr:from>
    <cdr:to>
      <cdr:x>0.43941</cdr:x>
      <cdr:y>0.52183</cdr:y>
    </cdr:to>
    <cdr:sp macro="" textlink="">
      <cdr:nvSpPr>
        <cdr:cNvPr id="45" name="TextBox 32">
          <a:extLst xmlns:a="http://schemas.openxmlformats.org/drawingml/2006/main">
            <a:ext uri="{FF2B5EF4-FFF2-40B4-BE49-F238E27FC236}">
              <a16:creationId xmlns:a16="http://schemas.microsoft.com/office/drawing/2014/main" id="{5615ACBB-BE05-47A8-B270-693A6B98FCA8}"/>
            </a:ext>
          </a:extLst>
        </cdr:cNvPr>
        <cdr:cNvSpPr txBox="1"/>
      </cdr:nvSpPr>
      <cdr:spPr>
        <a:xfrm xmlns:a="http://schemas.openxmlformats.org/drawingml/2006/main" rot="1325223">
          <a:off x="3036776" y="3469631"/>
          <a:ext cx="1246297" cy="311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chemeClr val="accent2">
                  <a:lumMod val="60000"/>
                  <a:lumOff val="40000"/>
                </a:schemeClr>
              </a:solidFill>
            </a:rPr>
            <a:t>Weakly-Constrained</a:t>
          </a:r>
        </a:p>
        <a:p xmlns:a="http://schemas.openxmlformats.org/drawingml/2006/main">
          <a:pPr algn="ctr"/>
          <a:r>
            <a:rPr lang="en-GB" sz="1000" b="0" i="0" baseline="0">
              <a:solidFill>
                <a:schemeClr val="accent2">
                  <a:lumMod val="60000"/>
                  <a:lumOff val="40000"/>
                </a:schemeClr>
              </a:solidFill>
            </a:rPr>
            <a:t>Belief</a:t>
          </a:r>
        </a:p>
      </cdr:txBody>
    </cdr:sp>
  </cdr:relSizeAnchor>
  <cdr:relSizeAnchor xmlns:cdr="http://schemas.openxmlformats.org/drawingml/2006/chartDrawing">
    <cdr:from>
      <cdr:x>0.54283</cdr:x>
      <cdr:y>0.80145</cdr:y>
    </cdr:from>
    <cdr:to>
      <cdr:x>0.66521</cdr:x>
      <cdr:y>0.85492</cdr:y>
    </cdr:to>
    <cdr:sp macro="" textlink="">
      <cdr:nvSpPr>
        <cdr:cNvPr id="46" name="TextBox 32">
          <a:extLst xmlns:a="http://schemas.openxmlformats.org/drawingml/2006/main">
            <a:ext uri="{FF2B5EF4-FFF2-40B4-BE49-F238E27FC236}">
              <a16:creationId xmlns:a16="http://schemas.microsoft.com/office/drawing/2014/main" id="{1BC16175-5DCE-46E3-81A8-F0AA91904B82}"/>
            </a:ext>
          </a:extLst>
        </cdr:cNvPr>
        <cdr:cNvSpPr txBox="1"/>
      </cdr:nvSpPr>
      <cdr:spPr>
        <a:xfrm xmlns:a="http://schemas.openxmlformats.org/drawingml/2006/main" rot="536144">
          <a:off x="5291144" y="5816999"/>
          <a:ext cx="1192868" cy="388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 i="0" baseline="0">
              <a:solidFill>
                <a:srgbClr val="FF6D6D"/>
              </a:solidFill>
            </a:rPr>
            <a:t>Strongly-Constrained</a:t>
          </a:r>
        </a:p>
        <a:p xmlns:a="http://schemas.openxmlformats.org/drawingml/2006/main">
          <a:pPr algn="ctr"/>
          <a:r>
            <a:rPr lang="en-GB" sz="900" b="0" i="0" baseline="0">
              <a:solidFill>
                <a:srgbClr val="FF6D6D"/>
              </a:solidFill>
            </a:rPr>
            <a:t>Belief</a:t>
          </a:r>
        </a:p>
      </cdr:txBody>
    </cdr:sp>
  </cdr:relSizeAnchor>
  <cdr:relSizeAnchor xmlns:cdr="http://schemas.openxmlformats.org/drawingml/2006/chartDrawing">
    <cdr:from>
      <cdr:x>0.03648</cdr:x>
      <cdr:y>0.7502</cdr:y>
    </cdr:from>
    <cdr:to>
      <cdr:x>0.15179</cdr:x>
      <cdr:y>0.83259</cdr:y>
    </cdr:to>
    <cdr:sp macro="" textlink="">
      <cdr:nvSpPr>
        <cdr:cNvPr id="47" name="TextBox 32">
          <a:extLst xmlns:a="http://schemas.openxmlformats.org/drawingml/2006/main">
            <a:ext uri="{FF2B5EF4-FFF2-40B4-BE49-F238E27FC236}">
              <a16:creationId xmlns:a16="http://schemas.microsoft.com/office/drawing/2014/main" id="{5EDA4B74-1D3D-4E47-8D82-E093A8CB0E34}"/>
            </a:ext>
          </a:extLst>
        </cdr:cNvPr>
        <cdr:cNvSpPr txBox="1"/>
      </cdr:nvSpPr>
      <cdr:spPr>
        <a:xfrm xmlns:a="http://schemas.openxmlformats.org/drawingml/2006/main">
          <a:off x="355600" y="5445020"/>
          <a:ext cx="1123950" cy="597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b="0" i="0" baseline="0">
              <a:solidFill>
                <a:srgbClr val="FF6D6D"/>
              </a:solidFill>
            </a:rPr>
            <a:t>Red = YouGov + Euro-barometer CC as 1st of world threats.</a:t>
          </a:r>
        </a:p>
      </cdr:txBody>
    </cdr:sp>
  </cdr:relSizeAnchor>
  <cdr:relSizeAnchor xmlns:cdr="http://schemas.openxmlformats.org/drawingml/2006/chartDrawing">
    <cdr:from>
      <cdr:x>0.80261</cdr:x>
      <cdr:y>0.85039</cdr:y>
    </cdr:from>
    <cdr:to>
      <cdr:x>0.86124</cdr:x>
      <cdr:y>0.89151</cdr:y>
    </cdr:to>
    <cdr:sp macro="" textlink="">
      <cdr:nvSpPr>
        <cdr:cNvPr id="48" name="TextBox 1">
          <a:extLst xmlns:a="http://schemas.openxmlformats.org/drawingml/2006/main">
            <a:ext uri="{FF2B5EF4-FFF2-40B4-BE49-F238E27FC236}">
              <a16:creationId xmlns:a16="http://schemas.microsoft.com/office/drawing/2014/main" id="{90AD346A-F9F8-4E0B-BD02-91CCF0BEDC35}"/>
            </a:ext>
          </a:extLst>
        </cdr:cNvPr>
        <cdr:cNvSpPr txBox="1"/>
      </cdr:nvSpPr>
      <cdr:spPr>
        <a:xfrm xmlns:a="http://schemas.openxmlformats.org/drawingml/2006/main">
          <a:off x="7823200" y="6172201"/>
          <a:ext cx="571500" cy="298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>
              <a:solidFill>
                <a:schemeClr val="bg1">
                  <a:lumMod val="50000"/>
                </a:schemeClr>
              </a:solidFill>
            </a:rPr>
            <a:t>original: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0.02301</cdr:x>
      <cdr:y>0</cdr:y>
    </cdr:from>
    <cdr:to>
      <cdr:x>0.11952</cdr:x>
      <cdr:y>0.06735</cdr:y>
    </cdr:to>
    <cdr:sp macro="" textlink="">
      <cdr:nvSpPr>
        <cdr:cNvPr id="2" name="TextBox 32">
          <a:extLst xmlns:a="http://schemas.openxmlformats.org/drawingml/2006/main">
            <a:ext uri="{FF2B5EF4-FFF2-40B4-BE49-F238E27FC236}">
              <a16:creationId xmlns:a16="http://schemas.microsoft.com/office/drawing/2014/main" id="{CA9E3ED2-C0B9-431D-AA48-5995974C81FD}"/>
            </a:ext>
          </a:extLst>
        </cdr:cNvPr>
        <cdr:cNvSpPr txBox="1"/>
      </cdr:nvSpPr>
      <cdr:spPr>
        <a:xfrm xmlns:a="http://schemas.openxmlformats.org/drawingml/2006/main">
          <a:off x="196850" y="0"/>
          <a:ext cx="825500" cy="415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F4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0.85817</cdr:x>
      <cdr:y>0.903</cdr:y>
    </cdr:from>
    <cdr:to>
      <cdr:x>0.94934</cdr:x>
      <cdr:y>0.93693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BC3486D-3A7C-45B7-AEF8-1D947A0C72EE}"/>
            </a:ext>
          </a:extLst>
        </cdr:cNvPr>
        <cdr:cNvSpPr txBox="1"/>
      </cdr:nvSpPr>
      <cdr:spPr>
        <a:xfrm xmlns:a="http://schemas.openxmlformats.org/drawingml/2006/main">
          <a:off x="7531067" y="5960571"/>
          <a:ext cx="800081" cy="223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50" b="1"/>
            <a:t>r = -0.713</a:t>
          </a:r>
        </a:p>
      </cdr:txBody>
    </cdr:sp>
  </cdr:relSizeAnchor>
  <cdr:relSizeAnchor xmlns:cdr="http://schemas.openxmlformats.org/drawingml/2006/chartDrawing">
    <cdr:from>
      <cdr:x>0.00579</cdr:x>
      <cdr:y>0.0077</cdr:y>
    </cdr:from>
    <cdr:to>
      <cdr:x>0.09986</cdr:x>
      <cdr:y>0.0707</cdr:y>
    </cdr:to>
    <cdr:sp macro="" textlink="">
      <cdr:nvSpPr>
        <cdr:cNvPr id="3" name="TextBox 32">
          <a:extLst xmlns:a="http://schemas.openxmlformats.org/drawingml/2006/main">
            <a:ext uri="{FF2B5EF4-FFF2-40B4-BE49-F238E27FC236}">
              <a16:creationId xmlns:a16="http://schemas.microsoft.com/office/drawing/2014/main" id="{ACAB0442-1B61-4523-9E1C-3C7CEC66329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25500" cy="415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F5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0.86757</cdr:x>
      <cdr:y>0.84529</cdr:y>
    </cdr:from>
    <cdr:to>
      <cdr:x>0.94183</cdr:x>
      <cdr:y>0.87753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91EE711-FDAC-4D5B-A462-826AE5B2578C}"/>
            </a:ext>
          </a:extLst>
        </cdr:cNvPr>
        <cdr:cNvSpPr txBox="1"/>
      </cdr:nvSpPr>
      <cdr:spPr>
        <a:xfrm xmlns:a="http://schemas.openxmlformats.org/drawingml/2006/main">
          <a:off x="8902700" y="6749744"/>
          <a:ext cx="762001" cy="257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r = -0.731</a:t>
          </a:r>
        </a:p>
      </cdr:txBody>
    </cdr:sp>
  </cdr:relSizeAnchor>
  <cdr:relSizeAnchor xmlns:cdr="http://schemas.openxmlformats.org/drawingml/2006/chartDrawing">
    <cdr:from>
      <cdr:x>0.01238</cdr:x>
      <cdr:y>0.00636</cdr:y>
    </cdr:from>
    <cdr:to>
      <cdr:x>0.0854</cdr:x>
      <cdr:y>0.05845</cdr:y>
    </cdr:to>
    <cdr:sp macro="" textlink="">
      <cdr:nvSpPr>
        <cdr:cNvPr id="3" name="TextBox 32">
          <a:extLst xmlns:a="http://schemas.openxmlformats.org/drawingml/2006/main">
            <a:ext uri="{FF2B5EF4-FFF2-40B4-BE49-F238E27FC236}">
              <a16:creationId xmlns:a16="http://schemas.microsoft.com/office/drawing/2014/main" id="{ACAB0442-1B61-4523-9E1C-3C7CEC66329C}"/>
            </a:ext>
          </a:extLst>
        </cdr:cNvPr>
        <cdr:cNvSpPr txBox="1"/>
      </cdr:nvSpPr>
      <cdr:spPr>
        <a:xfrm xmlns:a="http://schemas.openxmlformats.org/drawingml/2006/main">
          <a:off x="127000" y="50800"/>
          <a:ext cx="749300" cy="415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4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0.53899</cdr:x>
      <cdr:y>0.14791</cdr:y>
    </cdr:from>
    <cdr:to>
      <cdr:x>0.81312</cdr:x>
      <cdr:y>0.19404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DAB4EEF-E392-4B7B-A5A7-8F191DBF3BC9}"/>
            </a:ext>
          </a:extLst>
        </cdr:cNvPr>
        <cdr:cNvSpPr txBox="1"/>
      </cdr:nvSpPr>
      <cdr:spPr>
        <a:xfrm xmlns:a="http://schemas.openxmlformats.org/drawingml/2006/main">
          <a:off x="5530850" y="1181100"/>
          <a:ext cx="281305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 </a:t>
          </a:r>
          <a:r>
            <a:rPr lang="en-GB" sz="1400" b="1" u="sng"/>
            <a:t>Color-coded for major</a:t>
          </a:r>
          <a:r>
            <a:rPr lang="en-GB" sz="1400" b="1" u="sng" baseline="0"/>
            <a:t> </a:t>
          </a:r>
          <a:r>
            <a:rPr lang="en-GB" sz="1400" b="1" u="sng"/>
            <a:t>regligions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0.00821</cdr:x>
      <cdr:y>0</cdr:y>
    </cdr:from>
    <cdr:to>
      <cdr:x>0.11088</cdr:x>
      <cdr:y>0.09426</cdr:y>
    </cdr:to>
    <cdr:sp macro="" textlink="">
      <cdr:nvSpPr>
        <cdr:cNvPr id="4" name="TextBox 32">
          <a:extLst xmlns:a="http://schemas.openxmlformats.org/drawingml/2006/main">
            <a:ext uri="{FF2B5EF4-FFF2-40B4-BE49-F238E27FC236}">
              <a16:creationId xmlns:a16="http://schemas.microsoft.com/office/drawing/2014/main" id="{A4FBED49-171A-4017-82E3-D7CA5F94C2A4}"/>
            </a:ext>
          </a:extLst>
        </cdr:cNvPr>
        <cdr:cNvSpPr txBox="1"/>
      </cdr:nvSpPr>
      <cdr:spPr>
        <a:xfrm xmlns:a="http://schemas.openxmlformats.org/drawingml/2006/main">
          <a:off x="50800" y="0"/>
          <a:ext cx="635000" cy="4222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000" b="1" i="0" baseline="0">
              <a:solidFill>
                <a:sysClr val="windowText" lastClr="000000"/>
              </a:solidFill>
            </a:rPr>
            <a:t>F7</a:t>
          </a:r>
          <a:r>
            <a:rPr lang="en-GB" sz="12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0.86757</cdr:x>
      <cdr:y>0.24489</cdr:y>
    </cdr:from>
    <cdr:to>
      <cdr:x>0.94183</cdr:x>
      <cdr:y>0.27713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91EE711-FDAC-4D5B-A462-826AE5B2578C}"/>
            </a:ext>
          </a:extLst>
        </cdr:cNvPr>
        <cdr:cNvSpPr txBox="1"/>
      </cdr:nvSpPr>
      <cdr:spPr>
        <a:xfrm xmlns:a="http://schemas.openxmlformats.org/drawingml/2006/main">
          <a:off x="8902656" y="1955497"/>
          <a:ext cx="762027" cy="257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r = -0.731</a:t>
          </a:r>
        </a:p>
      </cdr:txBody>
    </cdr:sp>
  </cdr:relSizeAnchor>
  <cdr:relSizeAnchor xmlns:cdr="http://schemas.openxmlformats.org/drawingml/2006/chartDrawing">
    <cdr:from>
      <cdr:x>0.01238</cdr:x>
      <cdr:y>0.00636</cdr:y>
    </cdr:from>
    <cdr:to>
      <cdr:x>0.0854</cdr:x>
      <cdr:y>0.05845</cdr:y>
    </cdr:to>
    <cdr:sp macro="" textlink="">
      <cdr:nvSpPr>
        <cdr:cNvPr id="3" name="TextBox 32">
          <a:extLst xmlns:a="http://schemas.openxmlformats.org/drawingml/2006/main">
            <a:ext uri="{FF2B5EF4-FFF2-40B4-BE49-F238E27FC236}">
              <a16:creationId xmlns:a16="http://schemas.microsoft.com/office/drawing/2014/main" id="{ACAB0442-1B61-4523-9E1C-3C7CEC66329C}"/>
            </a:ext>
          </a:extLst>
        </cdr:cNvPr>
        <cdr:cNvSpPr txBox="1"/>
      </cdr:nvSpPr>
      <cdr:spPr>
        <a:xfrm xmlns:a="http://schemas.openxmlformats.org/drawingml/2006/main">
          <a:off x="127039" y="50785"/>
          <a:ext cx="749302" cy="415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5</a:t>
          </a:r>
          <a:r>
            <a:rPr lang="en-GB" sz="1400" b="1" i="0" baseline="0">
              <a:solidFill>
                <a:sysClr val="windowText" lastClr="000000"/>
              </a:solidFill>
            </a:rPr>
            <a:t>yx</a:t>
          </a:r>
        </a:p>
      </cdr:txBody>
    </cdr:sp>
  </cdr:relSizeAnchor>
  <cdr:relSizeAnchor xmlns:cdr="http://schemas.openxmlformats.org/drawingml/2006/chartDrawing">
    <cdr:from>
      <cdr:x>0.43007</cdr:x>
      <cdr:y>0.47237</cdr:y>
    </cdr:from>
    <cdr:to>
      <cdr:x>0.44431</cdr:x>
      <cdr:y>0.60119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CA69594-6683-4A54-A50A-2E6CFFCD1E26}"/>
            </a:ext>
          </a:extLst>
        </cdr:cNvPr>
        <cdr:cNvCxnSpPr/>
      </cdr:nvCxnSpPr>
      <cdr:spPr>
        <a:xfrm xmlns:a="http://schemas.openxmlformats.org/drawingml/2006/main" flipH="1">
          <a:off x="4413250" y="3771900"/>
          <a:ext cx="146050" cy="10287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0.39295</cdr:x>
      <cdr:y>0.60199</cdr:y>
    </cdr:from>
    <cdr:to>
      <cdr:x>0.43007</cdr:x>
      <cdr:y>0.60278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13776C73-3C8D-43AA-ACF2-7C87116E2450}"/>
            </a:ext>
          </a:extLst>
        </cdr:cNvPr>
        <cdr:cNvCxnSpPr/>
      </cdr:nvCxnSpPr>
      <cdr:spPr>
        <a:xfrm xmlns:a="http://schemas.openxmlformats.org/drawingml/2006/main" flipH="1">
          <a:off x="4032250" y="4806950"/>
          <a:ext cx="381000" cy="63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0.35396</cdr:x>
      <cdr:y>0.60358</cdr:y>
    </cdr:from>
    <cdr:to>
      <cdr:x>0.39171</cdr:x>
      <cdr:y>0.65924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82922781-3752-46C0-A1FF-402925AA6345}"/>
            </a:ext>
          </a:extLst>
        </cdr:cNvPr>
        <cdr:cNvCxnSpPr/>
      </cdr:nvCxnSpPr>
      <cdr:spPr>
        <a:xfrm xmlns:a="http://schemas.openxmlformats.org/drawingml/2006/main" flipH="1">
          <a:off x="3632200" y="4819650"/>
          <a:ext cx="387350" cy="4445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0.44431</cdr:x>
      <cdr:y>0.31571</cdr:y>
    </cdr:from>
    <cdr:to>
      <cdr:x>0.54765</cdr:x>
      <cdr:y>0.47078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570AAB38-6916-42D6-A8AC-41B0F7C1ECFC}"/>
            </a:ext>
          </a:extLst>
        </cdr:cNvPr>
        <cdr:cNvCxnSpPr/>
      </cdr:nvCxnSpPr>
      <cdr:spPr>
        <a:xfrm xmlns:a="http://schemas.openxmlformats.org/drawingml/2006/main" flipH="1">
          <a:off x="4559300" y="2520950"/>
          <a:ext cx="1060450" cy="12382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0.78589</cdr:x>
      <cdr:y>0.58052</cdr:y>
    </cdr:from>
    <cdr:to>
      <cdr:x>0.89356</cdr:x>
      <cdr:y>0.75626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24EE358C-48C3-45B9-AA2C-E7EEF57A5C47}"/>
            </a:ext>
          </a:extLst>
        </cdr:cNvPr>
        <cdr:cNvCxnSpPr/>
      </cdr:nvCxnSpPr>
      <cdr:spPr>
        <a:xfrm xmlns:a="http://schemas.openxmlformats.org/drawingml/2006/main" flipH="1">
          <a:off x="8064500" y="4635500"/>
          <a:ext cx="1104900" cy="14033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0.77599</cdr:x>
      <cdr:y>0.75388</cdr:y>
    </cdr:from>
    <cdr:to>
      <cdr:x>0.78713</cdr:x>
      <cdr:y>0.97256</cdr:y>
    </cdr:to>
    <cdr:cxnSp macro="">
      <cdr:nvCxnSpPr>
        <cdr:cNvPr id="24" name="Straight Connector 23">
          <a:extLst xmlns:a="http://schemas.openxmlformats.org/drawingml/2006/main">
            <a:ext uri="{FF2B5EF4-FFF2-40B4-BE49-F238E27FC236}">
              <a16:creationId xmlns:a16="http://schemas.microsoft.com/office/drawing/2014/main" id="{61D3F19F-101F-4D0A-8673-36F6147BB428}"/>
            </a:ext>
          </a:extLst>
        </cdr:cNvPr>
        <cdr:cNvCxnSpPr/>
      </cdr:nvCxnSpPr>
      <cdr:spPr>
        <a:xfrm xmlns:a="http://schemas.openxmlformats.org/drawingml/2006/main" flipH="1">
          <a:off x="7962900" y="6019800"/>
          <a:ext cx="114300" cy="17462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0.29208</cdr:x>
      <cdr:y>0.76581</cdr:y>
    </cdr:from>
    <cdr:to>
      <cdr:x>0.47339</cdr:x>
      <cdr:y>0.82624</cdr:y>
    </cdr:to>
    <cdr:sp macro="" textlink="">
      <cdr:nvSpPr>
        <cdr:cNvPr id="33" name="TextBox 1">
          <a:extLst xmlns:a="http://schemas.openxmlformats.org/drawingml/2006/main">
            <a:ext uri="{FF2B5EF4-FFF2-40B4-BE49-F238E27FC236}">
              <a16:creationId xmlns:a16="http://schemas.microsoft.com/office/drawing/2014/main" id="{113919EE-2F3A-4F1D-B9A6-7CFB6FE002D9}"/>
            </a:ext>
          </a:extLst>
        </cdr:cNvPr>
        <cdr:cNvSpPr txBox="1"/>
      </cdr:nvSpPr>
      <cdr:spPr>
        <a:xfrm xmlns:a="http://schemas.openxmlformats.org/drawingml/2006/main">
          <a:off x="2997200" y="6115089"/>
          <a:ext cx="1860539" cy="48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b) S&amp;E Europe / Christian</a:t>
          </a:r>
        </a:p>
        <a:p xmlns:a="http://schemas.openxmlformats.org/drawingml/2006/main">
          <a:r>
            <a:rPr lang="en-GB" sz="1200" b="1"/>
            <a:t>North &amp; Shia Islam</a:t>
          </a:r>
        </a:p>
      </cdr:txBody>
    </cdr:sp>
  </cdr:relSizeAnchor>
  <cdr:relSizeAnchor xmlns:cdr="http://schemas.openxmlformats.org/drawingml/2006/chartDrawing">
    <cdr:from>
      <cdr:x>0.5823</cdr:x>
      <cdr:y>0.84533</cdr:y>
    </cdr:from>
    <cdr:to>
      <cdr:x>0.67265</cdr:x>
      <cdr:y>0.89145</cdr:y>
    </cdr:to>
    <cdr:sp macro="" textlink="">
      <cdr:nvSpPr>
        <cdr:cNvPr id="34" name="TextBox 1">
          <a:extLst xmlns:a="http://schemas.openxmlformats.org/drawingml/2006/main">
            <a:ext uri="{FF2B5EF4-FFF2-40B4-BE49-F238E27FC236}">
              <a16:creationId xmlns:a16="http://schemas.microsoft.com/office/drawing/2014/main" id="{113919EE-2F3A-4F1D-B9A6-7CFB6FE002D9}"/>
            </a:ext>
          </a:extLst>
        </cdr:cNvPr>
        <cdr:cNvSpPr txBox="1"/>
      </cdr:nvSpPr>
      <cdr:spPr>
        <a:xfrm xmlns:a="http://schemas.openxmlformats.org/drawingml/2006/main">
          <a:off x="5975350" y="6750067"/>
          <a:ext cx="927115" cy="36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c) The Rest</a:t>
          </a:r>
        </a:p>
      </cdr:txBody>
    </cdr:sp>
  </cdr:relSizeAnchor>
  <cdr:relSizeAnchor xmlns:cdr="http://schemas.openxmlformats.org/drawingml/2006/chartDrawing">
    <cdr:from>
      <cdr:x>0.81683</cdr:x>
      <cdr:y>0.84612</cdr:y>
    </cdr:from>
    <cdr:to>
      <cdr:x>0.88923</cdr:x>
      <cdr:y>0.89225</cdr:y>
    </cdr:to>
    <cdr:sp macro="" textlink="">
      <cdr:nvSpPr>
        <cdr:cNvPr id="36" name="TextBox 1">
          <a:extLst xmlns:a="http://schemas.openxmlformats.org/drawingml/2006/main">
            <a:ext uri="{FF2B5EF4-FFF2-40B4-BE49-F238E27FC236}">
              <a16:creationId xmlns:a16="http://schemas.microsoft.com/office/drawing/2014/main" id="{4D4A978F-7555-4DB3-B63D-69B429DEC231}"/>
            </a:ext>
          </a:extLst>
        </cdr:cNvPr>
        <cdr:cNvSpPr txBox="1"/>
      </cdr:nvSpPr>
      <cdr:spPr>
        <a:xfrm xmlns:a="http://schemas.openxmlformats.org/drawingml/2006/main">
          <a:off x="8382000" y="6756375"/>
          <a:ext cx="742923" cy="368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d) Africa</a:t>
          </a:r>
        </a:p>
      </cdr:txBody>
    </cdr:sp>
  </cdr:relSizeAnchor>
  <cdr:relSizeAnchor xmlns:cdr="http://schemas.openxmlformats.org/drawingml/2006/chartDrawing">
    <cdr:from>
      <cdr:x>0.53094</cdr:x>
      <cdr:y>0.44135</cdr:y>
    </cdr:from>
    <cdr:to>
      <cdr:x>0.7729</cdr:x>
      <cdr:y>0.81113</cdr:y>
    </cdr:to>
    <cdr:cxnSp macro="">
      <cdr:nvCxnSpPr>
        <cdr:cNvPr id="37" name="Straight Connector 36">
          <a:extLst xmlns:a="http://schemas.openxmlformats.org/drawingml/2006/main">
            <a:ext uri="{FF2B5EF4-FFF2-40B4-BE49-F238E27FC236}">
              <a16:creationId xmlns:a16="http://schemas.microsoft.com/office/drawing/2014/main" id="{5CA69594-6683-4A54-A50A-2E6CFFCD1E26}"/>
            </a:ext>
          </a:extLst>
        </cdr:cNvPr>
        <cdr:cNvCxnSpPr/>
      </cdr:nvCxnSpPr>
      <cdr:spPr>
        <a:xfrm xmlns:a="http://schemas.openxmlformats.org/drawingml/2006/main" flipH="1">
          <a:off x="5448300" y="3524250"/>
          <a:ext cx="2482850" cy="29527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0.75681</cdr:x>
      <cdr:y>0.66561</cdr:y>
    </cdr:from>
    <cdr:to>
      <cdr:x>0.76856</cdr:x>
      <cdr:y>0.94473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765D7319-228D-40C5-BF8C-1801B2DAC6E6}"/>
            </a:ext>
          </a:extLst>
        </cdr:cNvPr>
        <cdr:cNvCxnSpPr/>
      </cdr:nvCxnSpPr>
      <cdr:spPr>
        <a:xfrm xmlns:a="http://schemas.openxmlformats.org/drawingml/2006/main">
          <a:off x="7766050" y="5314950"/>
          <a:ext cx="120650" cy="22288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00">
              <a:alpha val="35000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0.75928</cdr:x>
      <cdr:y>0.65845</cdr:y>
    </cdr:from>
    <cdr:to>
      <cdr:x>0.79641</cdr:x>
      <cdr:y>0.66481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765D7319-228D-40C5-BF8C-1801B2DAC6E6}"/>
            </a:ext>
          </a:extLst>
        </cdr:cNvPr>
        <cdr:cNvCxnSpPr/>
      </cdr:nvCxnSpPr>
      <cdr:spPr>
        <a:xfrm xmlns:a="http://schemas.openxmlformats.org/drawingml/2006/main" flipH="1">
          <a:off x="7791450" y="5257800"/>
          <a:ext cx="381000" cy="508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00">
              <a:alpha val="35000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0.49752</cdr:x>
      <cdr:y>0.1344</cdr:y>
    </cdr:from>
    <cdr:to>
      <cdr:x>0.88181</cdr:x>
      <cdr:y>0.21551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113919EE-2F3A-4F1D-B9A6-7CFB6FE002D9}"/>
            </a:ext>
          </a:extLst>
        </cdr:cNvPr>
        <cdr:cNvSpPr txBox="1"/>
      </cdr:nvSpPr>
      <cdr:spPr>
        <a:xfrm xmlns:a="http://schemas.openxmlformats.org/drawingml/2006/main">
          <a:off x="5105400" y="1073201"/>
          <a:ext cx="3943381" cy="64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50" b="1"/>
            <a:t> </a:t>
          </a:r>
          <a:r>
            <a:rPr lang="en-GB" sz="1400" b="1" u="sng"/>
            <a:t>Color-coded for religio-regional groups</a:t>
          </a:r>
        </a:p>
        <a:p xmlns:a="http://schemas.openxmlformats.org/drawingml/2006/main">
          <a:pPr algn="ctr"/>
          <a:r>
            <a:rPr lang="en-GB" sz="1400" b="0" u="none"/>
            <a:t>and with GDP per Capita</a:t>
          </a:r>
          <a:r>
            <a:rPr lang="en-GB" sz="1400" b="0" u="none" baseline="0"/>
            <a:t> Ranking (GDPpCR) dividers</a:t>
          </a:r>
          <a:endParaRPr lang="en-GB" sz="1400" b="0" u="none"/>
        </a:p>
      </cdr:txBody>
    </cdr:sp>
  </cdr:relSizeAnchor>
  <cdr:relSizeAnchor xmlns:cdr="http://schemas.openxmlformats.org/drawingml/2006/chartDrawing">
    <cdr:from>
      <cdr:x>0.07797</cdr:x>
      <cdr:y>0.58847</cdr:y>
    </cdr:from>
    <cdr:to>
      <cdr:x>0.26795</cdr:x>
      <cdr:y>0.63459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6C65A863-82EC-4176-BA48-F3F0088E9B12}"/>
            </a:ext>
          </a:extLst>
        </cdr:cNvPr>
        <cdr:cNvSpPr txBox="1"/>
      </cdr:nvSpPr>
      <cdr:spPr>
        <a:xfrm xmlns:a="http://schemas.openxmlformats.org/drawingml/2006/main">
          <a:off x="800100" y="4699007"/>
          <a:ext cx="1949496" cy="36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 a) </a:t>
          </a:r>
          <a:r>
            <a:rPr lang="en-GB" sz="1200" b="1"/>
            <a:t>N&amp;W Europe / Christian</a:t>
          </a:r>
        </a:p>
      </cdr:txBody>
    </cdr:sp>
  </cdr:relSizeAnchor>
  <cdr:relSizeAnchor xmlns:cdr="http://schemas.openxmlformats.org/drawingml/2006/chartDrawing">
    <cdr:from>
      <cdr:x>0.68564</cdr:x>
      <cdr:y>0.7006</cdr:y>
    </cdr:from>
    <cdr:to>
      <cdr:x>0.74752</cdr:x>
      <cdr:y>0.75467</cdr:y>
    </cdr:to>
    <cdr:sp macro="" textlink="">
      <cdr:nvSpPr>
        <cdr:cNvPr id="20" name="Oval 19">
          <a:extLst xmlns:a="http://schemas.openxmlformats.org/drawingml/2006/main">
            <a:ext uri="{FF2B5EF4-FFF2-40B4-BE49-F238E27FC236}">
              <a16:creationId xmlns:a16="http://schemas.microsoft.com/office/drawing/2014/main" id="{ED5A3FB5-FDA7-4A2C-9068-5B61C3F5E006}"/>
            </a:ext>
          </a:extLst>
        </cdr:cNvPr>
        <cdr:cNvSpPr/>
      </cdr:nvSpPr>
      <cdr:spPr>
        <a:xfrm xmlns:a="http://schemas.openxmlformats.org/drawingml/2006/main">
          <a:off x="7035800" y="5594350"/>
          <a:ext cx="635000" cy="4318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0.7401</cdr:x>
      <cdr:y>0.72366</cdr:y>
    </cdr:from>
    <cdr:to>
      <cdr:x>0.80569</cdr:x>
      <cdr:y>0.7666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id="{697D4538-A10F-4ADC-9FFA-51EB8B608BD1}"/>
            </a:ext>
          </a:extLst>
        </cdr:cNvPr>
        <cdr:cNvCxnSpPr/>
      </cdr:nvCxnSpPr>
      <cdr:spPr>
        <a:xfrm xmlns:a="http://schemas.openxmlformats.org/drawingml/2006/main">
          <a:off x="7594600" y="5778500"/>
          <a:ext cx="673079" cy="342906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0.64542</cdr:x>
      <cdr:y>0.60199</cdr:y>
    </cdr:from>
    <cdr:to>
      <cdr:x>0.69864</cdr:x>
      <cdr:y>0.70934</cdr:y>
    </cdr:to>
    <cdr:cxnSp macro="">
      <cdr:nvCxnSpPr>
        <cdr:cNvPr id="23" name="Straight Connector 22">
          <a:extLst xmlns:a="http://schemas.openxmlformats.org/drawingml/2006/main">
            <a:ext uri="{FF2B5EF4-FFF2-40B4-BE49-F238E27FC236}">
              <a16:creationId xmlns:a16="http://schemas.microsoft.com/office/drawing/2014/main" id="{BD73FFF6-A05D-426C-A2A5-7EB359A2C25E}"/>
            </a:ext>
          </a:extLst>
        </cdr:cNvPr>
        <cdr:cNvCxnSpPr/>
      </cdr:nvCxnSpPr>
      <cdr:spPr>
        <a:xfrm xmlns:a="http://schemas.openxmlformats.org/drawingml/2006/main" flipH="1">
          <a:off x="6623050" y="4806950"/>
          <a:ext cx="546100" cy="8572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FF">
              <a:alpha val="35000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0.2698</cdr:x>
      <cdr:y>0.4501</cdr:y>
    </cdr:from>
    <cdr:to>
      <cdr:x>0.35953</cdr:x>
      <cdr:y>0.51133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4CCD5C2D-E580-4BC4-9A32-47F411BE4F8B}"/>
            </a:ext>
          </a:extLst>
        </cdr:cNvPr>
        <cdr:cNvCxnSpPr/>
      </cdr:nvCxnSpPr>
      <cdr:spPr>
        <a:xfrm xmlns:a="http://schemas.openxmlformats.org/drawingml/2006/main">
          <a:off x="2768600" y="3594100"/>
          <a:ext cx="920750" cy="4889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0.27334</cdr:x>
      <cdr:y>0.45621</cdr:y>
    </cdr:from>
    <cdr:to>
      <cdr:x>0.36678</cdr:x>
      <cdr:y>0.50685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91AF2C97-CBDA-464D-8C97-4A91C17C7A9A}"/>
            </a:ext>
          </a:extLst>
        </cdr:cNvPr>
        <cdr:cNvSpPr txBox="1"/>
      </cdr:nvSpPr>
      <cdr:spPr>
        <a:xfrm xmlns:a="http://schemas.openxmlformats.org/drawingml/2006/main" rot="1621658">
          <a:off x="2804856" y="3642931"/>
          <a:ext cx="958850" cy="40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 &lt; 37</a:t>
          </a:r>
        </a:p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 &gt; 37</a:t>
          </a:r>
        </a:p>
      </cdr:txBody>
    </cdr:sp>
  </cdr:relSizeAnchor>
  <cdr:relSizeAnchor xmlns:cdr="http://schemas.openxmlformats.org/drawingml/2006/chartDrawing">
    <cdr:from>
      <cdr:x>0.47463</cdr:x>
      <cdr:y>0.57972</cdr:y>
    </cdr:from>
    <cdr:to>
      <cdr:x>0.52042</cdr:x>
      <cdr:y>0.61233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38B73B44-CF9A-4A73-8851-3D67F64A8DF6}"/>
            </a:ext>
          </a:extLst>
        </cdr:cNvPr>
        <cdr:cNvCxnSpPr/>
      </cdr:nvCxnSpPr>
      <cdr:spPr>
        <a:xfrm xmlns:a="http://schemas.openxmlformats.org/drawingml/2006/main">
          <a:off x="4870449" y="4629149"/>
          <a:ext cx="469901" cy="26035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00B0F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0.47816</cdr:x>
      <cdr:y>0.58584</cdr:y>
    </cdr:from>
    <cdr:to>
      <cdr:x>0.5716</cdr:x>
      <cdr:y>0.63647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45766710-EC3C-458A-ADD0-053DB49F41D0}"/>
            </a:ext>
          </a:extLst>
        </cdr:cNvPr>
        <cdr:cNvSpPr txBox="1"/>
      </cdr:nvSpPr>
      <cdr:spPr>
        <a:xfrm xmlns:a="http://schemas.openxmlformats.org/drawingml/2006/main" rot="1621658">
          <a:off x="4906705" y="4677980"/>
          <a:ext cx="958850" cy="40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6">
                  <a:lumMod val="75000"/>
                </a:schemeClr>
              </a:solidFill>
            </a:rPr>
            <a:t>GDPpC</a:t>
          </a:r>
          <a:r>
            <a:rPr lang="en-GB" sz="1100" b="0">
              <a:solidFill>
                <a:srgbClr val="00B0F0"/>
              </a:solidFill>
            </a:rPr>
            <a:t>R &lt; 70</a:t>
          </a:r>
        </a:p>
        <a:p xmlns:a="http://schemas.openxmlformats.org/drawingml/2006/main">
          <a:r>
            <a:rPr lang="en-GB" sz="1100" b="0">
              <a:solidFill>
                <a:schemeClr val="accent6">
                  <a:lumMod val="75000"/>
                </a:schemeClr>
              </a:solidFill>
            </a:rPr>
            <a:t>GDPpC</a:t>
          </a:r>
          <a:r>
            <a:rPr lang="en-GB" sz="1100" b="0">
              <a:solidFill>
                <a:srgbClr val="00B0F0"/>
              </a:solidFill>
            </a:rPr>
            <a:t>R &gt; 70</a:t>
          </a:r>
        </a:p>
      </cdr:txBody>
    </cdr:sp>
  </cdr:relSizeAnchor>
  <cdr:relSizeAnchor xmlns:cdr="http://schemas.openxmlformats.org/drawingml/2006/chartDrawing">
    <cdr:from>
      <cdr:x>0.63614</cdr:x>
      <cdr:y>0.75229</cdr:y>
    </cdr:from>
    <cdr:to>
      <cdr:x>0.72587</cdr:x>
      <cdr:y>0.81352</cdr:y>
    </cdr:to>
    <cdr:cxnSp macro="">
      <cdr:nvCxnSpPr>
        <cdr:cNvPr id="29" name="Straight Connector 28">
          <a:extLst xmlns:a="http://schemas.openxmlformats.org/drawingml/2006/main">
            <a:ext uri="{FF2B5EF4-FFF2-40B4-BE49-F238E27FC236}">
              <a16:creationId xmlns:a16="http://schemas.microsoft.com/office/drawing/2014/main" id="{38B73B44-CF9A-4A73-8851-3D67F64A8DF6}"/>
            </a:ext>
          </a:extLst>
        </cdr:cNvPr>
        <cdr:cNvCxnSpPr/>
      </cdr:nvCxnSpPr>
      <cdr:spPr>
        <a:xfrm xmlns:a="http://schemas.openxmlformats.org/drawingml/2006/main">
          <a:off x="6527799" y="6007101"/>
          <a:ext cx="920750" cy="4889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00B05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0.63867</cdr:x>
      <cdr:y>0.76005</cdr:y>
    </cdr:from>
    <cdr:to>
      <cdr:x>0.73845</cdr:x>
      <cdr:y>0.81439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45766710-EC3C-458A-ADD0-053DB49F41D0}"/>
            </a:ext>
          </a:extLst>
        </cdr:cNvPr>
        <cdr:cNvSpPr txBox="1"/>
      </cdr:nvSpPr>
      <cdr:spPr>
        <a:xfrm xmlns:a="http://schemas.openxmlformats.org/drawingml/2006/main" rot="1621658">
          <a:off x="6553783" y="6069090"/>
          <a:ext cx="1023868" cy="433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rgbClr val="00B050"/>
              </a:solidFill>
            </a:rPr>
            <a:t>GDPpCR</a:t>
          </a:r>
          <a:r>
            <a:rPr lang="en-GB" sz="1100" b="0" baseline="0">
              <a:solidFill>
                <a:srgbClr val="00B050"/>
              </a:solidFill>
            </a:rPr>
            <a:t> &lt; 50</a:t>
          </a:r>
          <a:endParaRPr lang="en-GB" sz="1100" b="0">
            <a:solidFill>
              <a:srgbClr val="00B050"/>
            </a:solidFill>
          </a:endParaRPr>
        </a:p>
        <a:p xmlns:a="http://schemas.openxmlformats.org/drawingml/2006/main">
          <a:r>
            <a:rPr lang="en-GB" sz="1100" b="0">
              <a:solidFill>
                <a:srgbClr val="00B050"/>
              </a:solidFill>
            </a:rPr>
            <a:t>GDPpCR</a:t>
          </a:r>
          <a:r>
            <a:rPr lang="en-GB" sz="1100" b="0" baseline="0">
              <a:solidFill>
                <a:srgbClr val="00B050"/>
              </a:solidFill>
            </a:rPr>
            <a:t> &gt; 50</a:t>
          </a:r>
          <a:endParaRPr lang="en-GB" sz="1100" b="0">
            <a:solidFill>
              <a:srgbClr val="00B050"/>
            </a:solidFill>
          </a:endParaRPr>
        </a:p>
      </cdr:txBody>
    </cdr:sp>
  </cdr:relSizeAnchor>
  <cdr:relSizeAnchor xmlns:cdr="http://schemas.openxmlformats.org/drawingml/2006/chartDrawing">
    <cdr:from>
      <cdr:x>0.81745</cdr:x>
      <cdr:y>0.78569</cdr:y>
    </cdr:from>
    <cdr:to>
      <cdr:x>0.90718</cdr:x>
      <cdr:y>0.84692</cdr:y>
    </cdr:to>
    <cdr:cxnSp macro="">
      <cdr:nvCxnSpPr>
        <cdr:cNvPr id="31" name="Straight Connector 30">
          <a:extLst xmlns:a="http://schemas.openxmlformats.org/drawingml/2006/main">
            <a:ext uri="{FF2B5EF4-FFF2-40B4-BE49-F238E27FC236}">
              <a16:creationId xmlns:a16="http://schemas.microsoft.com/office/drawing/2014/main" id="{4DB4D8D3-063B-40FD-B21A-A04FAE1AC79E}"/>
            </a:ext>
          </a:extLst>
        </cdr:cNvPr>
        <cdr:cNvCxnSpPr/>
      </cdr:nvCxnSpPr>
      <cdr:spPr>
        <a:xfrm xmlns:a="http://schemas.openxmlformats.org/drawingml/2006/main">
          <a:off x="8388351" y="6273798"/>
          <a:ext cx="920750" cy="4889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0.82056</cdr:x>
      <cdr:y>0.79409</cdr:y>
    </cdr:from>
    <cdr:to>
      <cdr:x>0.92184</cdr:x>
      <cdr:y>0.84473</cdr:y>
    </cdr:to>
    <cdr:sp macro="" textlink="">
      <cdr:nvSpPr>
        <cdr:cNvPr id="32" name="TextBox 1">
          <a:extLst xmlns:a="http://schemas.openxmlformats.org/drawingml/2006/main">
            <a:ext uri="{FF2B5EF4-FFF2-40B4-BE49-F238E27FC236}">
              <a16:creationId xmlns:a16="http://schemas.microsoft.com/office/drawing/2014/main" id="{AC8B17A0-D0D9-405C-8E62-5D7212326535}"/>
            </a:ext>
          </a:extLst>
        </cdr:cNvPr>
        <cdr:cNvSpPr txBox="1"/>
      </cdr:nvSpPr>
      <cdr:spPr>
        <a:xfrm xmlns:a="http://schemas.openxmlformats.org/drawingml/2006/main" rot="1621658">
          <a:off x="8420211" y="6340918"/>
          <a:ext cx="1039347" cy="40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2"/>
              </a:solidFill>
            </a:rPr>
            <a:t>GDPpCR &lt; 132</a:t>
          </a:r>
        </a:p>
        <a:p xmlns:a="http://schemas.openxmlformats.org/drawingml/2006/main">
          <a:r>
            <a:rPr lang="en-GB" sz="1100" b="0">
              <a:solidFill>
                <a:schemeClr val="accent2"/>
              </a:solidFill>
            </a:rPr>
            <a:t>GDPpCR &gt; 132</a:t>
          </a:r>
        </a:p>
      </cdr:txBody>
    </cdr:sp>
  </cdr:relSizeAnchor>
  <cdr:relSizeAnchor xmlns:cdr="http://schemas.openxmlformats.org/drawingml/2006/chartDrawing">
    <cdr:from>
      <cdr:x>0.52166</cdr:x>
      <cdr:y>0.61233</cdr:y>
    </cdr:from>
    <cdr:to>
      <cdr:x>0.56745</cdr:x>
      <cdr:y>0.64493</cdr:y>
    </cdr:to>
    <cdr:cxnSp macro="">
      <cdr:nvCxnSpPr>
        <cdr:cNvPr id="35" name="Straight Connector 34">
          <a:extLst xmlns:a="http://schemas.openxmlformats.org/drawingml/2006/main">
            <a:ext uri="{FF2B5EF4-FFF2-40B4-BE49-F238E27FC236}">
              <a16:creationId xmlns:a16="http://schemas.microsoft.com/office/drawing/2014/main" id="{28C46037-A90E-455C-8483-9C3421F22D62}"/>
            </a:ext>
          </a:extLst>
        </cdr:cNvPr>
        <cdr:cNvCxnSpPr/>
      </cdr:nvCxnSpPr>
      <cdr:spPr>
        <a:xfrm xmlns:a="http://schemas.openxmlformats.org/drawingml/2006/main">
          <a:off x="5353050" y="4889500"/>
          <a:ext cx="469901" cy="26035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6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0.22896</cdr:x>
      <cdr:y>0.25129</cdr:y>
    </cdr:from>
    <cdr:to>
      <cdr:x>0.31869</cdr:x>
      <cdr:y>0.31252</cdr:y>
    </cdr:to>
    <cdr:cxnSp macro="">
      <cdr:nvCxnSpPr>
        <cdr:cNvPr id="38" name="Straight Connector 37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>
          <a:off x="2349500" y="2006600"/>
          <a:ext cx="920773" cy="4889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0.38985</cdr:x>
      <cdr:y>0.35944</cdr:y>
    </cdr:from>
    <cdr:to>
      <cdr:x>0.4573</cdr:x>
      <cdr:y>0.40556</cdr:y>
    </cdr:to>
    <cdr:cxnSp macro="">
      <cdr:nvCxnSpPr>
        <cdr:cNvPr id="39" name="Straight Connector 38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>
          <a:off x="4000500" y="2870200"/>
          <a:ext cx="692173" cy="36827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0.31807</cdr:x>
      <cdr:y>0.27515</cdr:y>
    </cdr:from>
    <cdr:to>
      <cdr:x>0.37748</cdr:x>
      <cdr:y>0.31173</cdr:y>
    </cdr:to>
    <cdr:cxnSp macro="">
      <cdr:nvCxnSpPr>
        <cdr:cNvPr id="40" name="Straight Connector 39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 flipV="1">
          <a:off x="3263900" y="2197100"/>
          <a:ext cx="609600" cy="2921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0.37871</cdr:x>
      <cdr:y>0.27356</cdr:y>
    </cdr:from>
    <cdr:to>
      <cdr:x>0.38985</cdr:x>
      <cdr:y>0.36183</cdr:y>
    </cdr:to>
    <cdr:cxnSp macro="">
      <cdr:nvCxnSpPr>
        <cdr:cNvPr id="41" name="Straight Connector 40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>
          <a:off x="3886200" y="2184400"/>
          <a:ext cx="114300" cy="7048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0.3698</cdr:x>
      <cdr:y>0.37365</cdr:y>
    </cdr:from>
    <cdr:to>
      <cdr:x>0.46324</cdr:x>
      <cdr:y>0.4117</cdr:y>
    </cdr:to>
    <cdr:sp macro="" textlink="">
      <cdr:nvSpPr>
        <cdr:cNvPr id="42" name="TextBox 1">
          <a:extLst xmlns:a="http://schemas.openxmlformats.org/drawingml/2006/main">
            <a:ext uri="{FF2B5EF4-FFF2-40B4-BE49-F238E27FC236}">
              <a16:creationId xmlns:a16="http://schemas.microsoft.com/office/drawing/2014/main" id="{EF3381C2-5D19-4E52-B84E-785116F8842D}"/>
            </a:ext>
          </a:extLst>
        </cdr:cNvPr>
        <cdr:cNvSpPr txBox="1"/>
      </cdr:nvSpPr>
      <cdr:spPr>
        <a:xfrm xmlns:a="http://schemas.openxmlformats.org/drawingml/2006/main" rot="1621658">
          <a:off x="3794748" y="2983641"/>
          <a:ext cx="958844" cy="303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 &gt;</a:t>
          </a:r>
          <a:r>
            <a:rPr lang="en-GB" sz="1100" b="0" baseline="0">
              <a:solidFill>
                <a:schemeClr val="accent1"/>
              </a:solidFill>
            </a:rPr>
            <a:t> 23</a:t>
          </a:r>
          <a:endParaRPr lang="en-GB" sz="1100" b="0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0.55631</cdr:x>
      <cdr:y>0.31809</cdr:y>
    </cdr:from>
    <cdr:to>
      <cdr:x>0.58045</cdr:x>
      <cdr:y>0.35865</cdr:y>
    </cdr:to>
    <cdr:cxnSp macro="">
      <cdr:nvCxnSpPr>
        <cdr:cNvPr id="26" name="Straight Arrow Connector 25">
          <a:extLst xmlns:a="http://schemas.openxmlformats.org/drawingml/2006/main">
            <a:ext uri="{FF2B5EF4-FFF2-40B4-BE49-F238E27FC236}">
              <a16:creationId xmlns:a16="http://schemas.microsoft.com/office/drawing/2014/main" id="{5678467E-23F5-45DC-BDB4-6B4709DAA21E}"/>
            </a:ext>
          </a:extLst>
        </cdr:cNvPr>
        <cdr:cNvCxnSpPr/>
      </cdr:nvCxnSpPr>
      <cdr:spPr>
        <a:xfrm xmlns:a="http://schemas.openxmlformats.org/drawingml/2006/main" flipH="1">
          <a:off x="5708650" y="2540000"/>
          <a:ext cx="247650" cy="32385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rgbClr val="00B0F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0.49381</cdr:x>
      <cdr:y>0.28231</cdr:y>
    </cdr:from>
    <cdr:to>
      <cdr:x>0.53589</cdr:x>
      <cdr:y>0.3507</cdr:y>
    </cdr:to>
    <cdr:cxnSp macro="">
      <cdr:nvCxnSpPr>
        <cdr:cNvPr id="44" name="Straight Arrow Connector 43">
          <a:extLst xmlns:a="http://schemas.openxmlformats.org/drawingml/2006/main">
            <a:ext uri="{FF2B5EF4-FFF2-40B4-BE49-F238E27FC236}">
              <a16:creationId xmlns:a16="http://schemas.microsoft.com/office/drawing/2014/main" id="{DFB8451D-250B-4991-B6BF-CCA630FA322C}"/>
            </a:ext>
          </a:extLst>
        </cdr:cNvPr>
        <cdr:cNvCxnSpPr/>
      </cdr:nvCxnSpPr>
      <cdr:spPr>
        <a:xfrm xmlns:a="http://schemas.openxmlformats.org/drawingml/2006/main" flipH="1">
          <a:off x="5067300" y="2254250"/>
          <a:ext cx="431800" cy="54610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0.82364</cdr:x>
      <cdr:y>0.53201</cdr:y>
    </cdr:from>
    <cdr:to>
      <cdr:x>0.85149</cdr:x>
      <cdr:y>0.57734</cdr:y>
    </cdr:to>
    <cdr:cxnSp macro="">
      <cdr:nvCxnSpPr>
        <cdr:cNvPr id="46" name="Straight Arrow Connector 45">
          <a:extLst xmlns:a="http://schemas.openxmlformats.org/drawingml/2006/main">
            <a:ext uri="{FF2B5EF4-FFF2-40B4-BE49-F238E27FC236}">
              <a16:creationId xmlns:a16="http://schemas.microsoft.com/office/drawing/2014/main" id="{DFB8451D-250B-4991-B6BF-CCA630FA322C}"/>
            </a:ext>
          </a:extLst>
        </cdr:cNvPr>
        <cdr:cNvCxnSpPr/>
      </cdr:nvCxnSpPr>
      <cdr:spPr>
        <a:xfrm xmlns:a="http://schemas.openxmlformats.org/drawingml/2006/main" flipH="1">
          <a:off x="8451850" y="4248150"/>
          <a:ext cx="285750" cy="36195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rgbClr val="00B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0.83106</cdr:x>
      <cdr:y>0.50258</cdr:y>
    </cdr:from>
    <cdr:to>
      <cdr:x>0.91894</cdr:x>
      <cdr:y>0.53598</cdr:y>
    </cdr:to>
    <cdr:sp macro="" textlink="">
      <cdr:nvSpPr>
        <cdr:cNvPr id="47" name="TextBox 1">
          <a:extLst xmlns:a="http://schemas.openxmlformats.org/drawingml/2006/main">
            <a:ext uri="{FF2B5EF4-FFF2-40B4-BE49-F238E27FC236}">
              <a16:creationId xmlns:a16="http://schemas.microsoft.com/office/drawing/2014/main" id="{96FA4C05-D6B8-403C-B86D-85C037EECA86}"/>
            </a:ext>
          </a:extLst>
        </cdr:cNvPr>
        <cdr:cNvSpPr txBox="1"/>
      </cdr:nvSpPr>
      <cdr:spPr>
        <a:xfrm xmlns:a="http://schemas.openxmlformats.org/drawingml/2006/main">
          <a:off x="8528050" y="4013200"/>
          <a:ext cx="9017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rgbClr val="00B050"/>
              </a:solidFill>
            </a:rPr>
            <a:t>GDPpCR</a:t>
          </a:r>
          <a:r>
            <a:rPr lang="en-GB" sz="1100" b="0" baseline="0">
              <a:solidFill>
                <a:srgbClr val="00B050"/>
              </a:solidFill>
            </a:rPr>
            <a:t> 1st</a:t>
          </a:r>
          <a:endParaRPr lang="en-GB" sz="1100" b="0">
            <a:solidFill>
              <a:srgbClr val="00B050"/>
            </a:solidFill>
          </a:endParaRPr>
        </a:p>
      </cdr:txBody>
    </cdr:sp>
  </cdr:relSizeAnchor>
  <cdr:relSizeAnchor xmlns:cdr="http://schemas.openxmlformats.org/drawingml/2006/chartDrawing">
    <cdr:from>
      <cdr:x>0.56064</cdr:x>
      <cdr:y>0.29264</cdr:y>
    </cdr:from>
    <cdr:to>
      <cdr:x>0.6479</cdr:x>
      <cdr:y>0.32445</cdr:y>
    </cdr:to>
    <cdr:sp macro="" textlink="">
      <cdr:nvSpPr>
        <cdr:cNvPr id="48" name="TextBox 1">
          <a:extLst xmlns:a="http://schemas.openxmlformats.org/drawingml/2006/main">
            <a:ext uri="{FF2B5EF4-FFF2-40B4-BE49-F238E27FC236}">
              <a16:creationId xmlns:a16="http://schemas.microsoft.com/office/drawing/2014/main" id="{E9316B78-D1FC-411B-A2A9-6FAE44AC68E1}"/>
            </a:ext>
          </a:extLst>
        </cdr:cNvPr>
        <cdr:cNvSpPr txBox="1"/>
      </cdr:nvSpPr>
      <cdr:spPr>
        <a:xfrm xmlns:a="http://schemas.openxmlformats.org/drawingml/2006/main">
          <a:off x="5753100" y="2336800"/>
          <a:ext cx="8953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rgbClr val="00B0F0"/>
              </a:solidFill>
            </a:rPr>
            <a:t>GDPpCR</a:t>
          </a:r>
          <a:r>
            <a:rPr lang="en-GB" sz="1100" b="0" baseline="0">
              <a:solidFill>
                <a:srgbClr val="00B0F0"/>
              </a:solidFill>
            </a:rPr>
            <a:t> 1st</a:t>
          </a:r>
          <a:endParaRPr lang="en-GB" sz="1100" b="0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0.51609</cdr:x>
      <cdr:y>0.25765</cdr:y>
    </cdr:from>
    <cdr:to>
      <cdr:x>0.60334</cdr:x>
      <cdr:y>0.28946</cdr:y>
    </cdr:to>
    <cdr:sp macro="" textlink="">
      <cdr:nvSpPr>
        <cdr:cNvPr id="50" name="TextBox 1">
          <a:extLst xmlns:a="http://schemas.openxmlformats.org/drawingml/2006/main">
            <a:ext uri="{FF2B5EF4-FFF2-40B4-BE49-F238E27FC236}">
              <a16:creationId xmlns:a16="http://schemas.microsoft.com/office/drawing/2014/main" id="{D755125C-8450-4662-83C0-DA0FAE5B4B57}"/>
            </a:ext>
          </a:extLst>
        </cdr:cNvPr>
        <cdr:cNvSpPr txBox="1"/>
      </cdr:nvSpPr>
      <cdr:spPr>
        <a:xfrm xmlns:a="http://schemas.openxmlformats.org/drawingml/2006/main">
          <a:off x="5295900" y="2057400"/>
          <a:ext cx="8953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</a:t>
          </a:r>
          <a:r>
            <a:rPr lang="en-GB" sz="1100" b="0" baseline="0">
              <a:solidFill>
                <a:schemeClr val="accent1"/>
              </a:solidFill>
            </a:rPr>
            <a:t> 1st</a:t>
          </a:r>
          <a:endParaRPr lang="en-GB" sz="1100" b="0">
            <a:solidFill>
              <a:schemeClr val="accent1"/>
            </a:solidFill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0.00595</cdr:x>
      <cdr:y>0.00789</cdr:y>
    </cdr:from>
    <cdr:to>
      <cdr:x>0.08107</cdr:x>
      <cdr:y>0.08674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375673A-3039-4F0B-A8CD-72653B14BF33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4135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2</a:t>
          </a:r>
          <a:r>
            <a:rPr lang="en-GB" sz="1400" b="1"/>
            <a:t>yxA</a:t>
          </a:r>
        </a:p>
      </cdr:txBody>
    </cdr:sp>
  </cdr:relSizeAnchor>
  <cdr:relSizeAnchor xmlns:cdr="http://schemas.openxmlformats.org/drawingml/2006/chartDrawing">
    <cdr:from>
      <cdr:x>0.07271</cdr:x>
      <cdr:y>0.52418</cdr:y>
    </cdr:from>
    <cdr:to>
      <cdr:x>0.23283</cdr:x>
      <cdr:y>0.6581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A39F2A7A-D092-4373-8F1B-1A19686EBCE2}"/>
            </a:ext>
          </a:extLst>
        </cdr:cNvPr>
        <cdr:cNvSpPr txBox="1"/>
      </cdr:nvSpPr>
      <cdr:spPr>
        <a:xfrm xmlns:a="http://schemas.openxmlformats.org/drawingml/2006/main">
          <a:off x="730412" y="3884441"/>
          <a:ext cx="1608517" cy="992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FFB7FF"/>
              </a:solidFill>
              <a:effectLst/>
              <a:latin typeface="+mn-lt"/>
              <a:ea typeface="+mn-ea"/>
              <a:cs typeface="+mn-cs"/>
            </a:rPr>
            <a:t>Pink</a:t>
          </a:r>
          <a:r>
            <a:rPr lang="en-US" sz="1100" baseline="0">
              <a:solidFill>
                <a:srgbClr val="FFB7FF"/>
              </a:solidFill>
              <a:effectLst/>
              <a:latin typeface="+mn-lt"/>
              <a:ea typeface="+mn-ea"/>
              <a:cs typeface="+mn-cs"/>
            </a:rPr>
            <a:t> series = similar to blue, but with less existential / emotive question</a:t>
          </a:r>
          <a:endParaRPr lang="en-GB" sz="1100">
            <a:solidFill>
              <a:srgbClr val="FFB7FF"/>
            </a:solidFill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0.43843</cdr:x>
      <cdr:y>0.10229</cdr:y>
    </cdr:from>
    <cdr:to>
      <cdr:x>0.73114</cdr:x>
      <cdr:y>0.28929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21E6867-8E64-4760-868C-C304F4B29400}"/>
            </a:ext>
          </a:extLst>
        </cdr:cNvPr>
        <cdr:cNvSpPr txBox="1"/>
      </cdr:nvSpPr>
      <cdr:spPr>
        <a:xfrm xmlns:a="http://schemas.openxmlformats.org/drawingml/2006/main">
          <a:off x="4576946" y="804782"/>
          <a:ext cx="3055753" cy="1471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n-GB" sz="3200" b="1">
              <a:solidFill>
                <a:schemeClr val="accent1"/>
              </a:solidFill>
            </a:rPr>
            <a:t>'Allied Belief' in</a:t>
          </a:r>
        </a:p>
        <a:p xmlns:a="http://schemas.openxmlformats.org/drawingml/2006/main">
          <a:pPr algn="l"/>
          <a:r>
            <a:rPr lang="en-GB" sz="3200" b="1">
              <a:solidFill>
                <a:schemeClr val="accent1"/>
              </a:solidFill>
            </a:rPr>
            <a:t>CCCC</a:t>
          </a:r>
          <a:endParaRPr lang="en-GB" sz="18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0.64708</cdr:x>
      <cdr:y>0.69932</cdr:y>
    </cdr:from>
    <cdr:to>
      <cdr:x>0.93438</cdr:x>
      <cdr:y>0.86812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70AC6C6-F37A-4420-B392-B2718473C7C9}"/>
            </a:ext>
          </a:extLst>
        </cdr:cNvPr>
        <cdr:cNvSpPr txBox="1"/>
      </cdr:nvSpPr>
      <cdr:spPr>
        <a:xfrm xmlns:a="http://schemas.openxmlformats.org/drawingml/2006/main">
          <a:off x="6755095" y="5502024"/>
          <a:ext cx="2999239" cy="1328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3200" b="1">
              <a:solidFill>
                <a:schemeClr val="accent2"/>
              </a:solidFill>
            </a:rPr>
            <a:t>'Core</a:t>
          </a:r>
          <a:r>
            <a:rPr lang="en-GB" sz="3200" b="1" baseline="0">
              <a:solidFill>
                <a:schemeClr val="accent2"/>
              </a:solidFill>
            </a:rPr>
            <a:t> B</a:t>
          </a:r>
          <a:r>
            <a:rPr lang="en-GB" sz="3200" b="1">
              <a:solidFill>
                <a:schemeClr val="accent2"/>
              </a:solidFill>
            </a:rPr>
            <a:t>elief' in CCCC</a:t>
          </a:r>
          <a:endParaRPr lang="en-GB" sz="18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0.1484</cdr:x>
      <cdr:y>0.52679</cdr:y>
    </cdr:from>
    <cdr:to>
      <cdr:x>0.33211</cdr:x>
      <cdr:y>0.59595</cdr:y>
    </cdr:to>
    <cdr:sp macro="" textlink="">
      <cdr:nvSpPr>
        <cdr:cNvPr id="5" name="TextBox 32">
          <a:extLst xmlns:a="http://schemas.openxmlformats.org/drawingml/2006/main">
            <a:ext uri="{FF2B5EF4-FFF2-40B4-BE49-F238E27FC236}">
              <a16:creationId xmlns:a16="http://schemas.microsoft.com/office/drawing/2014/main" id="{06FC2831-A9FB-4C0E-AE37-7073AFEB4A33}"/>
            </a:ext>
          </a:extLst>
        </cdr:cNvPr>
        <cdr:cNvSpPr txBox="1"/>
      </cdr:nvSpPr>
      <cdr:spPr>
        <a:xfrm xmlns:a="http://schemas.openxmlformats.org/drawingml/2006/main">
          <a:off x="1549257" y="4144638"/>
          <a:ext cx="1917822" cy="544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 i="0" baseline="0">
              <a:solidFill>
                <a:schemeClr val="accent6">
                  <a:lumMod val="75000"/>
                </a:schemeClr>
              </a:solidFill>
            </a:rPr>
            <a:t>XR Presence </a:t>
          </a:r>
          <a:r>
            <a:rPr lang="en-GB" sz="1600" baseline="0">
              <a:solidFill>
                <a:schemeClr val="accent6">
                  <a:lumMod val="75000"/>
                </a:schemeClr>
              </a:solidFill>
            </a:rPr>
            <a:t>Tier 3</a:t>
          </a:r>
        </a:p>
        <a:p xmlns:a="http://schemas.openxmlformats.org/drawingml/2006/main">
          <a:pPr algn="ctr"/>
          <a:r>
            <a:rPr lang="en-GB" sz="1200" baseline="0">
              <a:solidFill>
                <a:schemeClr val="accent6">
                  <a:lumMod val="75000"/>
                </a:schemeClr>
              </a:solidFill>
            </a:rPr>
            <a:t>(highest)</a:t>
          </a:r>
          <a:endParaRPr lang="en-GB" sz="12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0.29623</cdr:x>
      <cdr:y>0.49014</cdr:y>
    </cdr:from>
    <cdr:to>
      <cdr:x>0.46107</cdr:x>
      <cdr:y>0.5343</cdr:y>
    </cdr:to>
    <cdr:sp macro="" textlink="">
      <cdr:nvSpPr>
        <cdr:cNvPr id="6" name="TextBox 32">
          <a:extLst xmlns:a="http://schemas.openxmlformats.org/drawingml/2006/main">
            <a:ext uri="{FF2B5EF4-FFF2-40B4-BE49-F238E27FC236}">
              <a16:creationId xmlns:a16="http://schemas.microsoft.com/office/drawing/2014/main" id="{804EED80-9784-4A60-9ABF-514ECC8DE117}"/>
            </a:ext>
          </a:extLst>
        </cdr:cNvPr>
        <cdr:cNvSpPr txBox="1"/>
      </cdr:nvSpPr>
      <cdr:spPr>
        <a:xfrm xmlns:a="http://schemas.openxmlformats.org/drawingml/2006/main">
          <a:off x="3092450" y="3856241"/>
          <a:ext cx="1720850" cy="347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 i="0" baseline="0">
              <a:solidFill>
                <a:schemeClr val="accent6"/>
              </a:solidFill>
            </a:rPr>
            <a:t>XR</a:t>
          </a:r>
          <a:r>
            <a:rPr lang="en-GB" sz="1200" i="0" baseline="0">
              <a:solidFill>
                <a:schemeClr val="accent6"/>
              </a:solidFill>
            </a:rPr>
            <a:t> </a:t>
          </a:r>
          <a:r>
            <a:rPr lang="en-GB" sz="1600" i="0" baseline="0">
              <a:solidFill>
                <a:schemeClr val="accent6"/>
              </a:solidFill>
            </a:rPr>
            <a:t>Presence T</a:t>
          </a:r>
          <a:r>
            <a:rPr lang="en-GB" sz="1600" baseline="0">
              <a:solidFill>
                <a:schemeClr val="accent6"/>
              </a:solidFill>
            </a:rPr>
            <a:t>ier 2</a:t>
          </a:r>
          <a:endParaRPr lang="en-GB" sz="160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0.1849</cdr:x>
      <cdr:y>0.55311</cdr:y>
    </cdr:from>
    <cdr:to>
      <cdr:x>0.41282</cdr:x>
      <cdr:y>0.94877</cdr:y>
    </cdr:to>
    <cdr:sp macro="" textlink="">
      <cdr:nvSpPr>
        <cdr:cNvPr id="4" name="Arc 3">
          <a:extLst xmlns:a="http://schemas.openxmlformats.org/drawingml/2006/main">
            <a:ext uri="{FF2B5EF4-FFF2-40B4-BE49-F238E27FC236}">
              <a16:creationId xmlns:a16="http://schemas.microsoft.com/office/drawing/2014/main" id="{85EFA18A-E247-4A07-99F1-F77B7BBD3344}"/>
            </a:ext>
          </a:extLst>
        </cdr:cNvPr>
        <cdr:cNvSpPr/>
      </cdr:nvSpPr>
      <cdr:spPr>
        <a:xfrm xmlns:a="http://schemas.openxmlformats.org/drawingml/2006/main" rot="21376530">
          <a:off x="1930272" y="4351676"/>
          <a:ext cx="2379296" cy="3112927"/>
        </a:xfrm>
        <a:prstGeom xmlns:a="http://schemas.openxmlformats.org/drawingml/2006/main" prst="arc">
          <a:avLst>
            <a:gd name="adj1" fmla="val 16877939"/>
            <a:gd name="adj2" fmla="val 3232552"/>
          </a:avLst>
        </a:prstGeom>
        <a:ln xmlns:a="http://schemas.openxmlformats.org/drawingml/2006/main" w="31750">
          <a:solidFill>
            <a:schemeClr val="accent6">
              <a:lumMod val="75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0.08514</cdr:x>
      <cdr:y>0.84758</cdr:y>
    </cdr:from>
    <cdr:to>
      <cdr:x>0.20826</cdr:x>
      <cdr:y>0.90827</cdr:y>
    </cdr:to>
    <cdr:sp macro="" textlink="">
      <cdr:nvSpPr>
        <cdr:cNvPr id="7" name="TextBox 32">
          <a:extLst xmlns:a="http://schemas.openxmlformats.org/drawingml/2006/main">
            <a:ext uri="{FF2B5EF4-FFF2-40B4-BE49-F238E27FC236}">
              <a16:creationId xmlns:a16="http://schemas.microsoft.com/office/drawing/2014/main" id="{8052E0BA-4186-41BE-BD9A-82F6D15B36E0}"/>
            </a:ext>
          </a:extLst>
        </cdr:cNvPr>
        <cdr:cNvSpPr txBox="1"/>
      </cdr:nvSpPr>
      <cdr:spPr>
        <a:xfrm xmlns:a="http://schemas.openxmlformats.org/drawingml/2006/main">
          <a:off x="888848" y="6668464"/>
          <a:ext cx="1285299" cy="4774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 i="0" baseline="0">
              <a:solidFill>
                <a:srgbClr val="7030A0"/>
              </a:solidFill>
            </a:rPr>
            <a:t>High Activist</a:t>
          </a:r>
        </a:p>
        <a:p xmlns:a="http://schemas.openxmlformats.org/drawingml/2006/main">
          <a:pPr algn="ctr"/>
          <a:r>
            <a:rPr lang="en-GB" sz="1400" b="1" i="0" baseline="0">
              <a:solidFill>
                <a:srgbClr val="7030A0"/>
              </a:solidFill>
            </a:rPr>
            <a:t>Motivation</a:t>
          </a:r>
          <a:endParaRPr lang="en-GB" sz="1400" b="1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0.6007</cdr:x>
      <cdr:y>0.57602</cdr:y>
    </cdr:from>
    <cdr:to>
      <cdr:x>0.75315</cdr:x>
      <cdr:y>0.66324</cdr:y>
    </cdr:to>
    <cdr:sp macro="" textlink="">
      <cdr:nvSpPr>
        <cdr:cNvPr id="9" name="TextBox 32">
          <a:extLst xmlns:a="http://schemas.openxmlformats.org/drawingml/2006/main">
            <a:ext uri="{FF2B5EF4-FFF2-40B4-BE49-F238E27FC236}">
              <a16:creationId xmlns:a16="http://schemas.microsoft.com/office/drawing/2014/main" id="{8052E0BA-4186-41BE-BD9A-82F6D15B36E0}"/>
            </a:ext>
          </a:extLst>
        </cdr:cNvPr>
        <cdr:cNvSpPr txBox="1"/>
      </cdr:nvSpPr>
      <cdr:spPr>
        <a:xfrm xmlns:a="http://schemas.openxmlformats.org/drawingml/2006/main">
          <a:off x="6270904" y="4531922"/>
          <a:ext cx="1591486" cy="6862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 cmpd="sng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ysClr val="windowText" lastClr="000000"/>
              </a:solidFill>
            </a:rPr>
            <a:t>Number = Nation Rank: </a:t>
          </a:r>
          <a:r>
            <a:rPr lang="en-GB" sz="1000" b="0" i="0" u="sng" baseline="0">
              <a:solidFill>
                <a:sysClr val="windowText" lastClr="000000"/>
              </a:solidFill>
            </a:rPr>
            <a:t>Weekly</a:t>
          </a:r>
          <a:r>
            <a:rPr lang="en-GB" sz="1000" b="0" i="0" baseline="0">
              <a:solidFill>
                <a:sysClr val="windowText" lastClr="000000"/>
              </a:solidFill>
            </a:rPr>
            <a:t> Children's Strike for Climate / Population</a:t>
          </a:r>
        </a:p>
        <a:p xmlns:a="http://schemas.openxmlformats.org/drawingml/2006/main">
          <a:pPr algn="ctr"/>
          <a:r>
            <a:rPr lang="en-GB" sz="1000" b="0" i="0" baseline="0">
              <a:solidFill>
                <a:sysClr val="windowText" lastClr="000000"/>
              </a:solidFill>
            </a:rPr>
            <a:t>1 = high (top 10 listed)</a:t>
          </a:r>
          <a:endParaRPr lang="en-GB" sz="1000" b="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0.50429</cdr:x>
      <cdr:y>0.64488</cdr:y>
    </cdr:from>
    <cdr:to>
      <cdr:x>0.60135</cdr:x>
      <cdr:y>0.64747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F4A94EE9-0B81-4F3C-982D-C772D4F79AFB}"/>
            </a:ext>
          </a:extLst>
        </cdr:cNvPr>
        <cdr:cNvCxnSpPr/>
      </cdr:nvCxnSpPr>
      <cdr:spPr>
        <a:xfrm xmlns:a="http://schemas.openxmlformats.org/drawingml/2006/main" flipH="1" flipV="1">
          <a:off x="5264441" y="5073676"/>
          <a:ext cx="1013249" cy="2037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0.33903</cdr:x>
      <cdr:y>0.3162</cdr:y>
    </cdr:from>
    <cdr:to>
      <cdr:x>0.47845</cdr:x>
      <cdr:y>0.3896</cdr:y>
    </cdr:to>
    <cdr:sp macro="" textlink="">
      <cdr:nvSpPr>
        <cdr:cNvPr id="11" name="TextBox 32">
          <a:extLst xmlns:a="http://schemas.openxmlformats.org/drawingml/2006/main">
            <a:ext uri="{FF2B5EF4-FFF2-40B4-BE49-F238E27FC236}">
              <a16:creationId xmlns:a16="http://schemas.microsoft.com/office/drawing/2014/main" id="{35EE91F7-0DE3-4DBE-8C88-E41AE8C2DDD2}"/>
            </a:ext>
          </a:extLst>
        </cdr:cNvPr>
        <cdr:cNvSpPr txBox="1"/>
      </cdr:nvSpPr>
      <cdr:spPr>
        <a:xfrm xmlns:a="http://schemas.openxmlformats.org/drawingml/2006/main">
          <a:off x="3539306" y="2487725"/>
          <a:ext cx="1455461" cy="5774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 cmpd="sng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ysClr val="windowText" lastClr="000000"/>
              </a:solidFill>
            </a:rPr>
            <a:t>Reduced younger person relgiosity, and especially in Spain</a:t>
          </a:r>
        </a:p>
      </cdr:txBody>
    </cdr:sp>
  </cdr:relSizeAnchor>
  <cdr:relSizeAnchor xmlns:cdr="http://schemas.openxmlformats.org/drawingml/2006/chartDrawing">
    <cdr:from>
      <cdr:x>0.44735</cdr:x>
      <cdr:y>0.39073</cdr:y>
    </cdr:from>
    <cdr:to>
      <cdr:x>0.51575</cdr:x>
      <cdr:y>0.57643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F71BF455-F420-4D38-9372-27C574CEF8E3}"/>
            </a:ext>
          </a:extLst>
        </cdr:cNvPr>
        <cdr:cNvCxnSpPr/>
      </cdr:nvCxnSpPr>
      <cdr:spPr>
        <a:xfrm xmlns:a="http://schemas.openxmlformats.org/drawingml/2006/main">
          <a:off x="4670061" y="3074100"/>
          <a:ext cx="714055" cy="14610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0.52673</cdr:x>
      <cdr:y>0.19183</cdr:y>
    </cdr:from>
    <cdr:to>
      <cdr:x>0.64855</cdr:x>
      <cdr:y>0.25228</cdr:y>
    </cdr:to>
    <cdr:sp macro="" textlink="">
      <cdr:nvSpPr>
        <cdr:cNvPr id="13" name="TextBox 32">
          <a:extLst xmlns:a="http://schemas.openxmlformats.org/drawingml/2006/main">
            <a:ext uri="{FF2B5EF4-FFF2-40B4-BE49-F238E27FC236}">
              <a16:creationId xmlns:a16="http://schemas.microsoft.com/office/drawing/2014/main" id="{8052E0BA-4186-41BE-BD9A-82F6D15B36E0}"/>
            </a:ext>
          </a:extLst>
        </cdr:cNvPr>
        <cdr:cNvSpPr txBox="1"/>
      </cdr:nvSpPr>
      <cdr:spPr>
        <a:xfrm xmlns:a="http://schemas.openxmlformats.org/drawingml/2006/main">
          <a:off x="5498742" y="1509218"/>
          <a:ext cx="1271728" cy="475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/>
          <a:r>
            <a:rPr lang="en-GB" sz="1400" b="1" i="0" baseline="0">
              <a:solidFill>
                <a:sysClr val="windowText" lastClr="000000"/>
              </a:solidFill>
            </a:rPr>
            <a:t>+ Core belief in agreement</a:t>
          </a:r>
        </a:p>
      </cdr:txBody>
    </cdr:sp>
  </cdr:relSizeAnchor>
  <cdr:relSizeAnchor xmlns:cdr="http://schemas.openxmlformats.org/drawingml/2006/chartDrawing">
    <cdr:from>
      <cdr:x>0.43852</cdr:x>
      <cdr:y>0.13276</cdr:y>
    </cdr:from>
    <cdr:to>
      <cdr:x>0.71229</cdr:x>
      <cdr:y>0.25884</cdr:y>
    </cdr:to>
    <cdr:sp macro="" textlink="">
      <cdr:nvSpPr>
        <cdr:cNvPr id="14" name="Rectangle 13">
          <a:extLst xmlns:a="http://schemas.openxmlformats.org/drawingml/2006/main">
            <a:ext uri="{FF2B5EF4-FFF2-40B4-BE49-F238E27FC236}">
              <a16:creationId xmlns:a16="http://schemas.microsoft.com/office/drawing/2014/main" id="{98EED7E1-0C16-43A1-996D-4483B7F73AA3}"/>
            </a:ext>
          </a:extLst>
        </cdr:cNvPr>
        <cdr:cNvSpPr/>
      </cdr:nvSpPr>
      <cdr:spPr>
        <a:xfrm xmlns:a="http://schemas.openxmlformats.org/drawingml/2006/main">
          <a:off x="4577922" y="1044497"/>
          <a:ext cx="2857928" cy="9919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0.08284</cdr:x>
      <cdr:y>0.60828</cdr:y>
    </cdr:from>
    <cdr:to>
      <cdr:x>0.24027</cdr:x>
      <cdr:y>0.66349</cdr:y>
    </cdr:to>
    <cdr:sp macro="" textlink="">
      <cdr:nvSpPr>
        <cdr:cNvPr id="17" name="TextBox 32">
          <a:extLst xmlns:a="http://schemas.openxmlformats.org/drawingml/2006/main">
            <a:ext uri="{FF2B5EF4-FFF2-40B4-BE49-F238E27FC236}">
              <a16:creationId xmlns:a16="http://schemas.microsoft.com/office/drawing/2014/main" id="{46C98825-E1AA-4935-9278-87A1573E0F53}"/>
            </a:ext>
          </a:extLst>
        </cdr:cNvPr>
        <cdr:cNvSpPr txBox="1"/>
      </cdr:nvSpPr>
      <cdr:spPr>
        <a:xfrm xmlns:a="http://schemas.openxmlformats.org/drawingml/2006/main">
          <a:off x="864841" y="4785745"/>
          <a:ext cx="1643409" cy="434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rgbClr val="FFB7FF"/>
              </a:solidFill>
            </a:rPr>
            <a:t>Pink series = </a:t>
          </a:r>
          <a:r>
            <a:rPr lang="en-GB" sz="1000" b="0" i="1" baseline="0">
              <a:solidFill>
                <a:srgbClr val="FFB7FF"/>
              </a:solidFill>
            </a:rPr>
            <a:t>Allied belief+ </a:t>
          </a:r>
          <a:r>
            <a:rPr lang="en-GB" sz="1000" b="0" i="0" baseline="0">
              <a:solidFill>
                <a:srgbClr val="FFB7FF"/>
              </a:solidFill>
            </a:rPr>
            <a:t>with less emotive / existential question.</a:t>
          </a:r>
        </a:p>
      </cdr:txBody>
    </cdr:sp>
  </cdr:relSizeAnchor>
  <cdr:relSizeAnchor xmlns:cdr="http://schemas.openxmlformats.org/drawingml/2006/chartDrawing">
    <cdr:from>
      <cdr:x>0.64478</cdr:x>
      <cdr:y>0.70091</cdr:y>
    </cdr:from>
    <cdr:to>
      <cdr:x>0.89599</cdr:x>
      <cdr:y>0.86568</cdr:y>
    </cdr:to>
    <cdr:sp macro="" textlink="">
      <cdr:nvSpPr>
        <cdr:cNvPr id="16" name="Rectangle 15">
          <a:extLst xmlns:a="http://schemas.openxmlformats.org/drawingml/2006/main">
            <a:ext uri="{FF2B5EF4-FFF2-40B4-BE49-F238E27FC236}">
              <a16:creationId xmlns:a16="http://schemas.microsoft.com/office/drawing/2014/main" id="{CE4A61C8-24E5-4B23-8955-F5F9725280D9}"/>
            </a:ext>
          </a:extLst>
        </cdr:cNvPr>
        <cdr:cNvSpPr/>
      </cdr:nvSpPr>
      <cdr:spPr>
        <a:xfrm xmlns:a="http://schemas.openxmlformats.org/drawingml/2006/main">
          <a:off x="6731106" y="5514544"/>
          <a:ext cx="2622443" cy="12963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0.74457</cdr:x>
      <cdr:y>0.78452</cdr:y>
    </cdr:from>
    <cdr:to>
      <cdr:x>0.89441</cdr:x>
      <cdr:y>0.82922</cdr:y>
    </cdr:to>
    <cdr:sp macro="" textlink="">
      <cdr:nvSpPr>
        <cdr:cNvPr id="18" name="TextBox 32">
          <a:extLst xmlns:a="http://schemas.openxmlformats.org/drawingml/2006/main">
            <a:ext uri="{FF2B5EF4-FFF2-40B4-BE49-F238E27FC236}">
              <a16:creationId xmlns:a16="http://schemas.microsoft.com/office/drawing/2014/main" id="{EA566EE8-390F-477A-B137-D819F47C251B}"/>
            </a:ext>
          </a:extLst>
        </cdr:cNvPr>
        <cdr:cNvSpPr txBox="1"/>
      </cdr:nvSpPr>
      <cdr:spPr>
        <a:xfrm xmlns:a="http://schemas.openxmlformats.org/drawingml/2006/main">
          <a:off x="7772908" y="6172315"/>
          <a:ext cx="1564239" cy="351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/>
          <a:r>
            <a:rPr lang="en-GB" sz="1400" b="1" i="0" baseline="0">
              <a:solidFill>
                <a:sysClr val="windowText" lastClr="000000"/>
              </a:solidFill>
            </a:rPr>
            <a:t>separated via reality constraint</a:t>
          </a:r>
        </a:p>
      </cdr:txBody>
    </cdr:sp>
  </cdr:relSizeAnchor>
  <cdr:relSizeAnchor xmlns:cdr="http://schemas.openxmlformats.org/drawingml/2006/chartDrawing">
    <cdr:from>
      <cdr:x>0.82712</cdr:x>
      <cdr:y>0.51776</cdr:y>
    </cdr:from>
    <cdr:to>
      <cdr:x>0.9408</cdr:x>
      <cdr:y>0.57911</cdr:y>
    </cdr:to>
    <cdr:sp macro="" textlink="">
      <cdr:nvSpPr>
        <cdr:cNvPr id="19" name="TextBox 32">
          <a:extLst xmlns:a="http://schemas.openxmlformats.org/drawingml/2006/main">
            <a:ext uri="{FF2B5EF4-FFF2-40B4-BE49-F238E27FC236}">
              <a16:creationId xmlns:a16="http://schemas.microsoft.com/office/drawing/2014/main" id="{8BE83ED8-1048-42D8-A203-F60AD0C43D41}"/>
            </a:ext>
          </a:extLst>
        </cdr:cNvPr>
        <cdr:cNvSpPr txBox="1"/>
      </cdr:nvSpPr>
      <cdr:spPr>
        <a:xfrm xmlns:a="http://schemas.openxmlformats.org/drawingml/2006/main">
          <a:off x="8634595" y="4073565"/>
          <a:ext cx="1186751" cy="482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400" b="1" i="0" baseline="0">
              <a:solidFill>
                <a:srgbClr val="7030A0"/>
              </a:solidFill>
            </a:rPr>
            <a:t>Low Activist</a:t>
          </a:r>
        </a:p>
        <a:p xmlns:a="http://schemas.openxmlformats.org/drawingml/2006/main">
          <a:pPr algn="l"/>
          <a:r>
            <a:rPr lang="en-GB" sz="1400" b="1" i="0" baseline="0">
              <a:solidFill>
                <a:srgbClr val="7030A0"/>
              </a:solidFill>
            </a:rPr>
            <a:t>Motivation</a:t>
          </a:r>
          <a:endParaRPr lang="en-GB" sz="1400" b="1">
            <a:solidFill>
              <a:srgbClr val="7030A0"/>
            </a:solidFill>
          </a:endParaRPr>
        </a:p>
      </cdr:txBody>
    </cdr:sp>
  </cdr:relSizeAnchor>
  <cdr:relSizeAnchor xmlns:cdr="http://schemas.openxmlformats.org/drawingml/2006/chartDrawing">
    <cdr:from>
      <cdr:x>0.82659</cdr:x>
      <cdr:y>0.40893</cdr:y>
    </cdr:from>
    <cdr:to>
      <cdr:x>0.8279</cdr:x>
      <cdr:y>0.69639</cdr:y>
    </cdr:to>
    <cdr:cxnSp macro="">
      <cdr:nvCxnSpPr>
        <cdr:cNvPr id="20" name="Straight Arrow Connector 19">
          <a:extLst xmlns:a="http://schemas.openxmlformats.org/drawingml/2006/main">
            <a:ext uri="{FF2B5EF4-FFF2-40B4-BE49-F238E27FC236}">
              <a16:creationId xmlns:a16="http://schemas.microsoft.com/office/drawing/2014/main" id="{420783FB-BF7D-426F-BF45-B63BF2D76D46}"/>
            </a:ext>
          </a:extLst>
        </cdr:cNvPr>
        <cdr:cNvCxnSpPr/>
      </cdr:nvCxnSpPr>
      <cdr:spPr>
        <a:xfrm xmlns:a="http://schemas.openxmlformats.org/drawingml/2006/main">
          <a:off x="8629116" y="3217302"/>
          <a:ext cx="13675" cy="2261635"/>
        </a:xfrm>
        <a:prstGeom xmlns:a="http://schemas.openxmlformats.org/drawingml/2006/main" prst="straightConnector1">
          <a:avLst/>
        </a:prstGeom>
        <a:ln xmlns:a="http://schemas.openxmlformats.org/drawingml/2006/main" w="44450">
          <a:solidFill>
            <a:srgbClr val="7030A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0.77661</cdr:x>
      <cdr:y>0.22275</cdr:y>
    </cdr:from>
    <cdr:to>
      <cdr:x>0.8587</cdr:x>
      <cdr:y>0.26832</cdr:y>
    </cdr:to>
    <cdr:sp macro="" textlink="">
      <cdr:nvSpPr>
        <cdr:cNvPr id="21" name="Oval 20">
          <a:extLst xmlns:a="http://schemas.openxmlformats.org/drawingml/2006/main">
            <a:ext uri="{FF2B5EF4-FFF2-40B4-BE49-F238E27FC236}">
              <a16:creationId xmlns:a16="http://schemas.microsoft.com/office/drawing/2014/main" id="{764F5C49-1FF7-48F3-9CFD-1056CAAA4B2B}"/>
            </a:ext>
          </a:extLst>
        </cdr:cNvPr>
        <cdr:cNvSpPr/>
      </cdr:nvSpPr>
      <cdr:spPr>
        <a:xfrm xmlns:a="http://schemas.openxmlformats.org/drawingml/2006/main">
          <a:off x="8107341" y="1752522"/>
          <a:ext cx="856971" cy="35852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2225">
          <a:solidFill>
            <a:schemeClr val="accent6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0.79831</cdr:x>
      <cdr:y>0.26392</cdr:y>
    </cdr:from>
    <cdr:to>
      <cdr:x>0.91119</cdr:x>
      <cdr:y>0.29723</cdr:y>
    </cdr:to>
    <cdr:sp macro="" textlink="">
      <cdr:nvSpPr>
        <cdr:cNvPr id="22" name="TextBox 43">
          <a:extLst xmlns:a="http://schemas.openxmlformats.org/drawingml/2006/main">
            <a:ext uri="{FF2B5EF4-FFF2-40B4-BE49-F238E27FC236}">
              <a16:creationId xmlns:a16="http://schemas.microsoft.com/office/drawing/2014/main" id="{18AA4D82-7331-46B7-97E3-ABA0D8098A1B}"/>
            </a:ext>
          </a:extLst>
        </cdr:cNvPr>
        <cdr:cNvSpPr txBox="1"/>
      </cdr:nvSpPr>
      <cdr:spPr>
        <a:xfrm xmlns:a="http://schemas.openxmlformats.org/drawingml/2006/main">
          <a:off x="8333911" y="2076452"/>
          <a:ext cx="1178389" cy="262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i="0" baseline="0">
              <a:solidFill>
                <a:schemeClr val="accent6"/>
              </a:solidFill>
            </a:rPr>
            <a:t>XR T2</a:t>
          </a:r>
          <a:r>
            <a:rPr lang="en-GB" sz="1200" baseline="0">
              <a:solidFill>
                <a:schemeClr val="accent6"/>
              </a:solidFill>
            </a:rPr>
            <a:t> (1 group)</a:t>
          </a:r>
          <a:endParaRPr lang="en-GB" sz="120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0.77752</cdr:x>
      <cdr:y>0.17008</cdr:y>
    </cdr:from>
    <cdr:to>
      <cdr:x>0.81205</cdr:x>
      <cdr:y>0.20601</cdr:y>
    </cdr:to>
    <cdr:sp macro="" textlink="">
      <cdr:nvSpPr>
        <cdr:cNvPr id="23" name="TextBox 46">
          <a:extLst xmlns:a="http://schemas.openxmlformats.org/drawingml/2006/main">
            <a:ext uri="{FF2B5EF4-FFF2-40B4-BE49-F238E27FC236}">
              <a16:creationId xmlns:a16="http://schemas.microsoft.com/office/drawing/2014/main" id="{5D3F28B7-5EBC-44E4-A447-68DF9464572D}"/>
            </a:ext>
          </a:extLst>
        </cdr:cNvPr>
        <cdr:cNvSpPr txBox="1"/>
      </cdr:nvSpPr>
      <cdr:spPr>
        <a:xfrm xmlns:a="http://schemas.openxmlformats.org/drawingml/2006/main">
          <a:off x="8116874" y="1338147"/>
          <a:ext cx="360472" cy="28268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>
              <a:solidFill>
                <a:schemeClr val="accent6"/>
              </a:solidFill>
            </a:rPr>
            <a:t>T1</a:t>
          </a:r>
        </a:p>
      </cdr:txBody>
    </cdr:sp>
  </cdr:relSizeAnchor>
  <cdr:relSizeAnchor xmlns:cdr="http://schemas.openxmlformats.org/drawingml/2006/chartDrawing">
    <cdr:from>
      <cdr:x>0.79511</cdr:x>
      <cdr:y>0.18279</cdr:y>
    </cdr:from>
    <cdr:to>
      <cdr:x>0.8544</cdr:x>
      <cdr:y>0.20689</cdr:y>
    </cdr:to>
    <cdr:sp macro="" textlink="">
      <cdr:nvSpPr>
        <cdr:cNvPr id="24" name="TextBox 53">
          <a:extLst xmlns:a="http://schemas.openxmlformats.org/drawingml/2006/main">
            <a:ext uri="{FF2B5EF4-FFF2-40B4-BE49-F238E27FC236}">
              <a16:creationId xmlns:a16="http://schemas.microsoft.com/office/drawing/2014/main" id="{41D9DB99-B024-410D-9BDE-4C78AD27E6BB}"/>
            </a:ext>
          </a:extLst>
        </cdr:cNvPr>
        <cdr:cNvSpPr txBox="1"/>
      </cdr:nvSpPr>
      <cdr:spPr>
        <a:xfrm xmlns:a="http://schemas.openxmlformats.org/drawingml/2006/main">
          <a:off x="8300503" y="1438145"/>
          <a:ext cx="618952" cy="1896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800">
              <a:solidFill>
                <a:schemeClr val="accent6"/>
              </a:solidFill>
            </a:rPr>
            <a:t>1/33 Italy</a:t>
          </a:r>
        </a:p>
      </cdr:txBody>
    </cdr:sp>
  </cdr:relSizeAnchor>
  <cdr:relSizeAnchor xmlns:cdr="http://schemas.openxmlformats.org/drawingml/2006/chartDrawing">
    <cdr:from>
      <cdr:x>0.66494</cdr:x>
      <cdr:y>0.43578</cdr:y>
    </cdr:from>
    <cdr:to>
      <cdr:x>0.69947</cdr:x>
      <cdr:y>0.47259</cdr:y>
    </cdr:to>
    <cdr:sp macro="" textlink="">
      <cdr:nvSpPr>
        <cdr:cNvPr id="25" name="TextBox 44">
          <a:extLst xmlns:a="http://schemas.openxmlformats.org/drawingml/2006/main">
            <a:ext uri="{FF2B5EF4-FFF2-40B4-BE49-F238E27FC236}">
              <a16:creationId xmlns:a16="http://schemas.microsoft.com/office/drawing/2014/main" id="{8FD0BE42-F659-4A8E-B9BD-C83A17F0975F}"/>
            </a:ext>
          </a:extLst>
        </cdr:cNvPr>
        <cdr:cNvSpPr txBox="1"/>
      </cdr:nvSpPr>
      <cdr:spPr>
        <a:xfrm xmlns:a="http://schemas.openxmlformats.org/drawingml/2006/main">
          <a:off x="6941588" y="3428591"/>
          <a:ext cx="360473" cy="2896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 i="0" baseline="0">
              <a:solidFill>
                <a:schemeClr val="accent6"/>
              </a:solidFill>
            </a:rPr>
            <a:t>T1</a:t>
          </a:r>
          <a:endParaRPr lang="en-GB" sz="120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0.71568</cdr:x>
      <cdr:y>0.40861</cdr:y>
    </cdr:from>
    <cdr:to>
      <cdr:x>0.75021</cdr:x>
      <cdr:y>0.43577</cdr:y>
    </cdr:to>
    <cdr:sp macro="" textlink="">
      <cdr:nvSpPr>
        <cdr:cNvPr id="26" name="TextBox 45">
          <a:extLst xmlns:a="http://schemas.openxmlformats.org/drawingml/2006/main">
            <a:ext uri="{FF2B5EF4-FFF2-40B4-BE49-F238E27FC236}">
              <a16:creationId xmlns:a16="http://schemas.microsoft.com/office/drawing/2014/main" id="{72E299BD-0DA6-48C5-BC22-D40C8AA1B908}"/>
            </a:ext>
          </a:extLst>
        </cdr:cNvPr>
        <cdr:cNvSpPr txBox="1"/>
      </cdr:nvSpPr>
      <cdr:spPr>
        <a:xfrm xmlns:a="http://schemas.openxmlformats.org/drawingml/2006/main">
          <a:off x="7471258" y="3214785"/>
          <a:ext cx="360472" cy="2136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200">
              <a:solidFill>
                <a:schemeClr val="accent6"/>
              </a:solidFill>
            </a:rPr>
            <a:t>T1</a:t>
          </a:r>
        </a:p>
      </cdr:txBody>
    </cdr:sp>
  </cdr:relSizeAnchor>
  <cdr:relSizeAnchor xmlns:cdr="http://schemas.openxmlformats.org/drawingml/2006/chartDrawing">
    <cdr:from>
      <cdr:x>0.71015</cdr:x>
      <cdr:y>0.43446</cdr:y>
    </cdr:from>
    <cdr:to>
      <cdr:x>0.76748</cdr:x>
      <cdr:y>0.46689</cdr:y>
    </cdr:to>
    <cdr:sp macro="" textlink="">
      <cdr:nvSpPr>
        <cdr:cNvPr id="27" name="TextBox 51">
          <a:extLst xmlns:a="http://schemas.openxmlformats.org/drawingml/2006/main">
            <a:ext uri="{FF2B5EF4-FFF2-40B4-BE49-F238E27FC236}">
              <a16:creationId xmlns:a16="http://schemas.microsoft.com/office/drawing/2014/main" id="{503C2D42-E159-42AC-8A65-30B78345AF33}"/>
            </a:ext>
          </a:extLst>
        </cdr:cNvPr>
        <cdr:cNvSpPr txBox="1"/>
      </cdr:nvSpPr>
      <cdr:spPr>
        <a:xfrm xmlns:a="http://schemas.openxmlformats.org/drawingml/2006/main">
          <a:off x="7413528" y="3418163"/>
          <a:ext cx="598491" cy="2551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800">
              <a:solidFill>
                <a:schemeClr val="accent6"/>
              </a:solidFill>
            </a:rPr>
            <a:t>1/4 Italy</a:t>
          </a:r>
        </a:p>
      </cdr:txBody>
    </cdr:sp>
  </cdr:relSizeAnchor>
  <cdr:relSizeAnchor xmlns:cdr="http://schemas.openxmlformats.org/drawingml/2006/chartDrawing">
    <cdr:from>
      <cdr:x>0.66136</cdr:x>
      <cdr:y>0.45945</cdr:y>
    </cdr:from>
    <cdr:to>
      <cdr:x>0.72259</cdr:x>
      <cdr:y>0.49363</cdr:y>
    </cdr:to>
    <cdr:sp macro="" textlink="">
      <cdr:nvSpPr>
        <cdr:cNvPr id="28" name="TextBox 52">
          <a:extLst xmlns:a="http://schemas.openxmlformats.org/drawingml/2006/main">
            <a:ext uri="{FF2B5EF4-FFF2-40B4-BE49-F238E27FC236}">
              <a16:creationId xmlns:a16="http://schemas.microsoft.com/office/drawing/2014/main" id="{AC100A42-FB1E-477F-B35C-0C6C01F0FF18}"/>
            </a:ext>
          </a:extLst>
        </cdr:cNvPr>
        <cdr:cNvSpPr txBox="1"/>
      </cdr:nvSpPr>
      <cdr:spPr>
        <a:xfrm xmlns:a="http://schemas.openxmlformats.org/drawingml/2006/main">
          <a:off x="6904215" y="3614818"/>
          <a:ext cx="639204" cy="268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800">
              <a:solidFill>
                <a:schemeClr val="accent6"/>
              </a:solidFill>
            </a:rPr>
            <a:t>1/20 Italy</a:t>
          </a:r>
        </a:p>
      </cdr:txBody>
    </cdr:sp>
  </cdr:relSizeAnchor>
  <cdr:relSizeAnchor xmlns:cdr="http://schemas.openxmlformats.org/drawingml/2006/chartDrawing">
    <cdr:from>
      <cdr:x>0.77995</cdr:x>
      <cdr:y>0.87993</cdr:y>
    </cdr:from>
    <cdr:to>
      <cdr:x>0.94412</cdr:x>
      <cdr:y>0.94128</cdr:y>
    </cdr:to>
    <cdr:sp macro="" textlink="">
      <cdr:nvSpPr>
        <cdr:cNvPr id="33" name="TextBox 32">
          <a:extLst xmlns:a="http://schemas.openxmlformats.org/drawingml/2006/main">
            <a:ext uri="{FF2B5EF4-FFF2-40B4-BE49-F238E27FC236}">
              <a16:creationId xmlns:a16="http://schemas.microsoft.com/office/drawing/2014/main" id="{349F2165-DF82-46C3-A4E8-3FC0AE315D64}"/>
            </a:ext>
          </a:extLst>
        </cdr:cNvPr>
        <cdr:cNvSpPr txBox="1"/>
      </cdr:nvSpPr>
      <cdr:spPr>
        <a:xfrm xmlns:a="http://schemas.openxmlformats.org/drawingml/2006/main">
          <a:off x="8142260" y="6922975"/>
          <a:ext cx="1713836" cy="482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>
              <a:solidFill>
                <a:schemeClr val="tx1">
                  <a:lumMod val="50000"/>
                  <a:lumOff val="50000"/>
                </a:schemeClr>
              </a:solidFill>
            </a:rPr>
            <a:t>XR, Children's Strike websites, sampled 10th Jan 20</a:t>
          </a:r>
        </a:p>
      </cdr:txBody>
    </cdr:sp>
  </cdr:relSizeAnchor>
  <cdr:relSizeAnchor xmlns:cdr="http://schemas.openxmlformats.org/drawingml/2006/chartDrawing">
    <cdr:from>
      <cdr:x>0.30802</cdr:x>
      <cdr:y>0.52273</cdr:y>
    </cdr:from>
    <cdr:to>
      <cdr:x>0.56195</cdr:x>
      <cdr:y>0.93871</cdr:y>
    </cdr:to>
    <cdr:sp macro="" textlink="">
      <cdr:nvSpPr>
        <cdr:cNvPr id="35" name="Arc 34">
          <a:extLst xmlns:a="http://schemas.openxmlformats.org/drawingml/2006/main">
            <a:ext uri="{FF2B5EF4-FFF2-40B4-BE49-F238E27FC236}">
              <a16:creationId xmlns:a16="http://schemas.microsoft.com/office/drawing/2014/main" id="{6192191D-9801-4AE0-A6AC-F7D51ABD92D0}"/>
            </a:ext>
          </a:extLst>
        </cdr:cNvPr>
        <cdr:cNvSpPr/>
      </cdr:nvSpPr>
      <cdr:spPr>
        <a:xfrm xmlns:a="http://schemas.openxmlformats.org/drawingml/2006/main" rot="449222">
          <a:off x="3215535" y="4112642"/>
          <a:ext cx="2650837" cy="3272763"/>
        </a:xfrm>
        <a:prstGeom xmlns:a="http://schemas.openxmlformats.org/drawingml/2006/main" prst="arc">
          <a:avLst>
            <a:gd name="adj1" fmla="val 16163676"/>
            <a:gd name="adj2" fmla="val 3181622"/>
          </a:avLst>
        </a:prstGeom>
        <a:ln xmlns:a="http://schemas.openxmlformats.org/drawingml/2006/main" w="31750">
          <a:solidFill>
            <a:schemeClr val="accent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0.13829</cdr:x>
      <cdr:y>0.79889</cdr:y>
    </cdr:from>
    <cdr:to>
      <cdr:x>0.13895</cdr:x>
      <cdr:y>0.84972</cdr:y>
    </cdr:to>
    <cdr:cxnSp macro="">
      <cdr:nvCxnSpPr>
        <cdr:cNvPr id="39" name="Straight Arrow Connector 38">
          <a:extLst xmlns:a="http://schemas.openxmlformats.org/drawingml/2006/main">
            <a:ext uri="{FF2B5EF4-FFF2-40B4-BE49-F238E27FC236}">
              <a16:creationId xmlns:a16="http://schemas.microsoft.com/office/drawing/2014/main" id="{52FD207E-A9ED-4862-8105-DE29FE41F477}"/>
            </a:ext>
          </a:extLst>
        </cdr:cNvPr>
        <cdr:cNvCxnSpPr/>
      </cdr:nvCxnSpPr>
      <cdr:spPr>
        <a:xfrm xmlns:a="http://schemas.openxmlformats.org/drawingml/2006/main">
          <a:off x="1443656" y="6285408"/>
          <a:ext cx="6890" cy="399913"/>
        </a:xfrm>
        <a:prstGeom xmlns:a="http://schemas.openxmlformats.org/drawingml/2006/main" prst="straightConnector1">
          <a:avLst/>
        </a:prstGeom>
        <a:ln xmlns:a="http://schemas.openxmlformats.org/drawingml/2006/main" w="44450">
          <a:solidFill>
            <a:srgbClr val="7030A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0.02866</cdr:x>
      <cdr:y>0.00176</cdr:y>
    </cdr:from>
    <cdr:to>
      <cdr:x>0.09902</cdr:x>
      <cdr:y>0.06486</cdr:y>
    </cdr:to>
    <cdr:sp macro="" textlink="">
      <cdr:nvSpPr>
        <cdr:cNvPr id="40" name="TextBox 32">
          <a:extLst xmlns:a="http://schemas.openxmlformats.org/drawingml/2006/main">
            <a:ext uri="{FF2B5EF4-FFF2-40B4-BE49-F238E27FC236}">
              <a16:creationId xmlns:a16="http://schemas.microsoft.com/office/drawing/2014/main" id="{14EF1433-C3C1-4BC1-BCEB-6CCAA42773DE}"/>
            </a:ext>
          </a:extLst>
        </cdr:cNvPr>
        <cdr:cNvSpPr txBox="1"/>
      </cdr:nvSpPr>
      <cdr:spPr>
        <a:xfrm xmlns:a="http://schemas.openxmlformats.org/drawingml/2006/main">
          <a:off x="279364" y="12739"/>
          <a:ext cx="685817" cy="457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3</a:t>
          </a:r>
          <a:r>
            <a:rPr lang="en-GB" sz="1400" b="1" i="0" baseline="0">
              <a:solidFill>
                <a:sysClr val="windowText" lastClr="000000"/>
              </a:solidFill>
            </a:rPr>
            <a:t>yxA</a:t>
          </a:r>
        </a:p>
      </cdr:txBody>
    </cdr:sp>
  </cdr:relSizeAnchor>
  <cdr:relSizeAnchor xmlns:cdr="http://schemas.openxmlformats.org/drawingml/2006/chartDrawing">
    <cdr:from>
      <cdr:x>0.2281</cdr:x>
      <cdr:y>0.3745</cdr:y>
    </cdr:from>
    <cdr:to>
      <cdr:x>0.79197</cdr:x>
      <cdr:y>0.72478</cdr:y>
    </cdr:to>
    <cdr:cxnSp macro="">
      <cdr:nvCxnSpPr>
        <cdr:cNvPr id="29" name="Straight Connector 28">
          <a:extLst xmlns:a="http://schemas.openxmlformats.org/drawingml/2006/main">
            <a:ext uri="{FF2B5EF4-FFF2-40B4-BE49-F238E27FC236}">
              <a16:creationId xmlns:a16="http://schemas.microsoft.com/office/drawing/2014/main" id="{2D3DBF98-C8F2-4A5E-8BF2-976860A33A34}"/>
            </a:ext>
          </a:extLst>
        </cdr:cNvPr>
        <cdr:cNvCxnSpPr/>
      </cdr:nvCxnSpPr>
      <cdr:spPr>
        <a:xfrm xmlns:a="http://schemas.openxmlformats.org/drawingml/2006/main">
          <a:off x="2381250" y="2946400"/>
          <a:ext cx="5886450" cy="27559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>
              <a:alpha val="40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0.09882</cdr:x>
      <cdr:y>0.30832</cdr:y>
    </cdr:from>
    <cdr:to>
      <cdr:x>0.23759</cdr:x>
      <cdr:y>0.41566</cdr:y>
    </cdr:to>
    <cdr:sp macro="" textlink="">
      <cdr:nvSpPr>
        <cdr:cNvPr id="43" name="TextBox 32">
          <a:extLst xmlns:a="http://schemas.openxmlformats.org/drawingml/2006/main">
            <a:ext uri="{FF2B5EF4-FFF2-40B4-BE49-F238E27FC236}">
              <a16:creationId xmlns:a16="http://schemas.microsoft.com/office/drawing/2014/main" id="{5B519E9D-9E89-45AB-8B0F-6C2A4CAAC55A}"/>
            </a:ext>
          </a:extLst>
        </cdr:cNvPr>
        <cdr:cNvSpPr txBox="1"/>
      </cdr:nvSpPr>
      <cdr:spPr>
        <a:xfrm xmlns:a="http://schemas.openxmlformats.org/drawingml/2006/main">
          <a:off x="1031570" y="2425730"/>
          <a:ext cx="1448676" cy="8445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chemeClr val="accent2">
                  <a:lumMod val="60000"/>
                  <a:lumOff val="40000"/>
                </a:schemeClr>
              </a:solidFill>
            </a:rPr>
            <a:t>Pale Orange = UN Vote Share for 'Action on Climate Change'.</a:t>
          </a:r>
        </a:p>
      </cdr:txBody>
    </cdr:sp>
  </cdr:relSizeAnchor>
  <cdr:relSizeAnchor xmlns:cdr="http://schemas.openxmlformats.org/drawingml/2006/chartDrawing">
    <cdr:from>
      <cdr:x>0.67609</cdr:x>
      <cdr:y>0.70589</cdr:y>
    </cdr:from>
    <cdr:to>
      <cdr:x>0.77381</cdr:x>
      <cdr:y>0.73832</cdr:y>
    </cdr:to>
    <cdr:sp macro="" textlink="">
      <cdr:nvSpPr>
        <cdr:cNvPr id="44" name="TextBox 32">
          <a:extLst xmlns:a="http://schemas.openxmlformats.org/drawingml/2006/main">
            <a:ext uri="{FF2B5EF4-FFF2-40B4-BE49-F238E27FC236}">
              <a16:creationId xmlns:a16="http://schemas.microsoft.com/office/drawing/2014/main" id="{A55F5161-7204-44C4-B01A-9A2BAC8335D8}"/>
            </a:ext>
          </a:extLst>
        </cdr:cNvPr>
        <cdr:cNvSpPr txBox="1"/>
      </cdr:nvSpPr>
      <cdr:spPr>
        <a:xfrm xmlns:a="http://schemas.openxmlformats.org/drawingml/2006/main">
          <a:off x="7058024" y="5553712"/>
          <a:ext cx="1020138" cy="255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/>
          <a:r>
            <a:rPr lang="en-GB" sz="1400" b="1" i="0" baseline="0">
              <a:solidFill>
                <a:schemeClr val="accent2"/>
              </a:solidFill>
            </a:rPr>
            <a:t>estimated</a:t>
          </a:r>
        </a:p>
      </cdr:txBody>
    </cdr:sp>
  </cdr:relSizeAnchor>
  <cdr:relSizeAnchor xmlns:cdr="http://schemas.openxmlformats.org/drawingml/2006/chartDrawing">
    <cdr:from>
      <cdr:x>0.2401</cdr:x>
      <cdr:y>0.90889</cdr:y>
    </cdr:from>
    <cdr:to>
      <cdr:x>0.41013</cdr:x>
      <cdr:y>0.9492</cdr:y>
    </cdr:to>
    <cdr:sp macro="" textlink="">
      <cdr:nvSpPr>
        <cdr:cNvPr id="41" name="TextBox 32">
          <a:extLst xmlns:a="http://schemas.openxmlformats.org/drawingml/2006/main">
            <a:ext uri="{FF2B5EF4-FFF2-40B4-BE49-F238E27FC236}">
              <a16:creationId xmlns:a16="http://schemas.microsoft.com/office/drawing/2014/main" id="{8908A0D4-6911-4BB5-9299-EC7668C88292}"/>
            </a:ext>
          </a:extLst>
        </cdr:cNvPr>
        <cdr:cNvSpPr txBox="1"/>
      </cdr:nvSpPr>
      <cdr:spPr>
        <a:xfrm xmlns:a="http://schemas.openxmlformats.org/drawingml/2006/main">
          <a:off x="2506459" y="7150811"/>
          <a:ext cx="1775011" cy="317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 i="0" baseline="0">
              <a:solidFill>
                <a:srgbClr val="FF0000"/>
              </a:solidFill>
            </a:rPr>
            <a:t>+ = actual Fully-Constrained</a:t>
          </a:r>
        </a:p>
        <a:p xmlns:a="http://schemas.openxmlformats.org/drawingml/2006/main">
          <a:pPr algn="ctr"/>
          <a:r>
            <a:rPr lang="en-GB" sz="900" b="0" i="0" baseline="0">
              <a:solidFill>
                <a:srgbClr val="FF0000"/>
              </a:solidFill>
            </a:rPr>
            <a:t>top priorites</a:t>
          </a:r>
        </a:p>
      </cdr:txBody>
    </cdr:sp>
  </cdr:relSizeAnchor>
  <cdr:relSizeAnchor xmlns:cdr="http://schemas.openxmlformats.org/drawingml/2006/chartDrawing">
    <cdr:from>
      <cdr:x>0.49651</cdr:x>
      <cdr:y>0.64874</cdr:y>
    </cdr:from>
    <cdr:to>
      <cdr:x>0.60074</cdr:x>
      <cdr:y>0.74865</cdr:y>
    </cdr:to>
    <cdr:cxnSp macro="">
      <cdr:nvCxnSpPr>
        <cdr:cNvPr id="42" name="Straight Arrow Connector 41">
          <a:extLst xmlns:a="http://schemas.openxmlformats.org/drawingml/2006/main">
            <a:ext uri="{FF2B5EF4-FFF2-40B4-BE49-F238E27FC236}">
              <a16:creationId xmlns:a16="http://schemas.microsoft.com/office/drawing/2014/main" id="{692CAAC0-295E-4FB5-AEA0-A99D9BA543CB}"/>
            </a:ext>
          </a:extLst>
        </cdr:cNvPr>
        <cdr:cNvCxnSpPr/>
      </cdr:nvCxnSpPr>
      <cdr:spPr>
        <a:xfrm xmlns:a="http://schemas.openxmlformats.org/drawingml/2006/main" flipH="1">
          <a:off x="5183241" y="5104068"/>
          <a:ext cx="1088099" cy="78605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0.27688</cdr:x>
      <cdr:y>0.42238</cdr:y>
    </cdr:from>
    <cdr:to>
      <cdr:x>0.40474</cdr:x>
      <cdr:y>0.46533</cdr:y>
    </cdr:to>
    <cdr:sp macro="" textlink="">
      <cdr:nvSpPr>
        <cdr:cNvPr id="45" name="TextBox 32">
          <a:extLst xmlns:a="http://schemas.openxmlformats.org/drawingml/2006/main">
            <a:ext uri="{FF2B5EF4-FFF2-40B4-BE49-F238E27FC236}">
              <a16:creationId xmlns:a16="http://schemas.microsoft.com/office/drawing/2014/main" id="{5615ACBB-BE05-47A8-B270-693A6B98FCA8}"/>
            </a:ext>
          </a:extLst>
        </cdr:cNvPr>
        <cdr:cNvSpPr txBox="1"/>
      </cdr:nvSpPr>
      <cdr:spPr>
        <a:xfrm xmlns:a="http://schemas.openxmlformats.org/drawingml/2006/main" rot="1532923">
          <a:off x="2890444" y="3323152"/>
          <a:ext cx="1334781" cy="337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0" i="0" baseline="0">
              <a:solidFill>
                <a:schemeClr val="accent2">
                  <a:lumMod val="60000"/>
                  <a:lumOff val="40000"/>
                </a:schemeClr>
              </a:solidFill>
            </a:rPr>
            <a:t>Weakly-Constrained</a:t>
          </a:r>
        </a:p>
        <a:p xmlns:a="http://schemas.openxmlformats.org/drawingml/2006/main">
          <a:pPr algn="ctr"/>
          <a:r>
            <a:rPr lang="en-GB" sz="1000" b="0" i="0" baseline="0">
              <a:solidFill>
                <a:schemeClr val="accent2">
                  <a:lumMod val="60000"/>
                  <a:lumOff val="40000"/>
                </a:schemeClr>
              </a:solidFill>
            </a:rPr>
            <a:t>Belief</a:t>
          </a:r>
        </a:p>
      </cdr:txBody>
    </cdr:sp>
  </cdr:relSizeAnchor>
  <cdr:relSizeAnchor xmlns:cdr="http://schemas.openxmlformats.org/drawingml/2006/chartDrawing">
    <cdr:from>
      <cdr:x>0.54405</cdr:x>
      <cdr:y>0.77078</cdr:y>
    </cdr:from>
    <cdr:to>
      <cdr:x>0.66643</cdr:x>
      <cdr:y>0.82425</cdr:y>
    </cdr:to>
    <cdr:sp macro="" textlink="">
      <cdr:nvSpPr>
        <cdr:cNvPr id="46" name="TextBox 32">
          <a:extLst xmlns:a="http://schemas.openxmlformats.org/drawingml/2006/main">
            <a:ext uri="{FF2B5EF4-FFF2-40B4-BE49-F238E27FC236}">
              <a16:creationId xmlns:a16="http://schemas.microsoft.com/office/drawing/2014/main" id="{1BC16175-5DCE-46E3-81A8-F0AA91904B82}"/>
            </a:ext>
          </a:extLst>
        </cdr:cNvPr>
        <cdr:cNvSpPr txBox="1"/>
      </cdr:nvSpPr>
      <cdr:spPr>
        <a:xfrm xmlns:a="http://schemas.openxmlformats.org/drawingml/2006/main" rot="536144">
          <a:off x="5679521" y="6064228"/>
          <a:ext cx="1277573" cy="4206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 i="0" baseline="0">
              <a:solidFill>
                <a:srgbClr val="FF6D6D"/>
              </a:solidFill>
            </a:rPr>
            <a:t>Strongly-Constrained</a:t>
          </a:r>
        </a:p>
        <a:p xmlns:a="http://schemas.openxmlformats.org/drawingml/2006/main">
          <a:pPr algn="ctr"/>
          <a:r>
            <a:rPr lang="en-GB" sz="900" b="0" i="0" baseline="0">
              <a:solidFill>
                <a:srgbClr val="FF6D6D"/>
              </a:solidFill>
            </a:rPr>
            <a:t>Belief</a:t>
          </a:r>
        </a:p>
      </cdr:txBody>
    </cdr:sp>
  </cdr:relSizeAnchor>
  <cdr:relSizeAnchor xmlns:cdr="http://schemas.openxmlformats.org/drawingml/2006/chartDrawing">
    <cdr:from>
      <cdr:x>0.08812</cdr:x>
      <cdr:y>0.68851</cdr:y>
    </cdr:from>
    <cdr:to>
      <cdr:x>0.20343</cdr:x>
      <cdr:y>0.7709</cdr:y>
    </cdr:to>
    <cdr:sp macro="" textlink="">
      <cdr:nvSpPr>
        <cdr:cNvPr id="47" name="TextBox 32">
          <a:extLst xmlns:a="http://schemas.openxmlformats.org/drawingml/2006/main">
            <a:ext uri="{FF2B5EF4-FFF2-40B4-BE49-F238E27FC236}">
              <a16:creationId xmlns:a16="http://schemas.microsoft.com/office/drawing/2014/main" id="{5EDA4B74-1D3D-4E47-8D82-E093A8CB0E34}"/>
            </a:ext>
          </a:extLst>
        </cdr:cNvPr>
        <cdr:cNvSpPr txBox="1"/>
      </cdr:nvSpPr>
      <cdr:spPr>
        <a:xfrm xmlns:a="http://schemas.openxmlformats.org/drawingml/2006/main">
          <a:off x="919921" y="5416933"/>
          <a:ext cx="1203767" cy="6482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000" b="0" i="0" baseline="0">
              <a:solidFill>
                <a:srgbClr val="FF6D6D"/>
              </a:solidFill>
            </a:rPr>
            <a:t>Red = YouGov + Euro-barometer CC as 1st of world threats.</a:t>
          </a:r>
        </a:p>
      </cdr:txBody>
    </cdr:sp>
  </cdr:relSizeAnchor>
  <cdr:relSizeAnchor xmlns:cdr="http://schemas.openxmlformats.org/drawingml/2006/chartDrawing">
    <cdr:from>
      <cdr:x>0.78679</cdr:x>
      <cdr:y>0.82537</cdr:y>
    </cdr:from>
    <cdr:to>
      <cdr:x>0.84542</cdr:x>
      <cdr:y>0.86649</cdr:y>
    </cdr:to>
    <cdr:sp macro="" textlink="">
      <cdr:nvSpPr>
        <cdr:cNvPr id="48" name="TextBox 1">
          <a:extLst xmlns:a="http://schemas.openxmlformats.org/drawingml/2006/main">
            <a:ext uri="{FF2B5EF4-FFF2-40B4-BE49-F238E27FC236}">
              <a16:creationId xmlns:a16="http://schemas.microsoft.com/office/drawing/2014/main" id="{90AD346A-F9F8-4E0B-BD02-91CCF0BEDC35}"/>
            </a:ext>
          </a:extLst>
        </cdr:cNvPr>
        <cdr:cNvSpPr txBox="1"/>
      </cdr:nvSpPr>
      <cdr:spPr>
        <a:xfrm xmlns:a="http://schemas.openxmlformats.org/drawingml/2006/main">
          <a:off x="8213667" y="6493721"/>
          <a:ext cx="612062" cy="323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 b="0">
              <a:solidFill>
                <a:schemeClr val="bg1">
                  <a:lumMod val="50000"/>
                </a:schemeClr>
              </a:solidFill>
            </a:rPr>
            <a:t>original: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0.86757</cdr:x>
      <cdr:y>0.24489</cdr:y>
    </cdr:from>
    <cdr:to>
      <cdr:x>0.94183</cdr:x>
      <cdr:y>0.27713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91EE711-FDAC-4D5B-A462-826AE5B2578C}"/>
            </a:ext>
          </a:extLst>
        </cdr:cNvPr>
        <cdr:cNvSpPr txBox="1"/>
      </cdr:nvSpPr>
      <cdr:spPr>
        <a:xfrm xmlns:a="http://schemas.openxmlformats.org/drawingml/2006/main">
          <a:off x="8902656" y="1955497"/>
          <a:ext cx="762027" cy="257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r = -0.731</a:t>
          </a:r>
        </a:p>
      </cdr:txBody>
    </cdr:sp>
  </cdr:relSizeAnchor>
  <cdr:relSizeAnchor xmlns:cdr="http://schemas.openxmlformats.org/drawingml/2006/chartDrawing">
    <cdr:from>
      <cdr:x>0.01238</cdr:x>
      <cdr:y>0.00636</cdr:y>
    </cdr:from>
    <cdr:to>
      <cdr:x>0.0854</cdr:x>
      <cdr:y>0.05845</cdr:y>
    </cdr:to>
    <cdr:sp macro="" textlink="">
      <cdr:nvSpPr>
        <cdr:cNvPr id="3" name="TextBox 32">
          <a:extLst xmlns:a="http://schemas.openxmlformats.org/drawingml/2006/main">
            <a:ext uri="{FF2B5EF4-FFF2-40B4-BE49-F238E27FC236}">
              <a16:creationId xmlns:a16="http://schemas.microsoft.com/office/drawing/2014/main" id="{ACAB0442-1B61-4523-9E1C-3C7CEC66329C}"/>
            </a:ext>
          </a:extLst>
        </cdr:cNvPr>
        <cdr:cNvSpPr txBox="1"/>
      </cdr:nvSpPr>
      <cdr:spPr>
        <a:xfrm xmlns:a="http://schemas.openxmlformats.org/drawingml/2006/main">
          <a:off x="127039" y="50785"/>
          <a:ext cx="749302" cy="415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2800" b="1" i="0" baseline="0">
              <a:solidFill>
                <a:sysClr val="windowText" lastClr="000000"/>
              </a:solidFill>
            </a:rPr>
            <a:t>5</a:t>
          </a:r>
          <a:r>
            <a:rPr lang="en-GB" sz="1400" b="1" i="0" baseline="0">
              <a:solidFill>
                <a:sysClr val="windowText" lastClr="000000"/>
              </a:solidFill>
            </a:rPr>
            <a:t>yxA</a:t>
          </a:r>
        </a:p>
      </cdr:txBody>
    </cdr:sp>
  </cdr:relSizeAnchor>
  <cdr:relSizeAnchor xmlns:cdr="http://schemas.openxmlformats.org/drawingml/2006/chartDrawing">
    <cdr:from>
      <cdr:x>0.43007</cdr:x>
      <cdr:y>0.47237</cdr:y>
    </cdr:from>
    <cdr:to>
      <cdr:x>0.44431</cdr:x>
      <cdr:y>0.60119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CA69594-6683-4A54-A50A-2E6CFFCD1E26}"/>
            </a:ext>
          </a:extLst>
        </cdr:cNvPr>
        <cdr:cNvCxnSpPr/>
      </cdr:nvCxnSpPr>
      <cdr:spPr>
        <a:xfrm xmlns:a="http://schemas.openxmlformats.org/drawingml/2006/main" flipH="1">
          <a:off x="4413250" y="3771900"/>
          <a:ext cx="146050" cy="10287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0.39295</cdr:x>
      <cdr:y>0.60199</cdr:y>
    </cdr:from>
    <cdr:to>
      <cdr:x>0.43007</cdr:x>
      <cdr:y>0.60278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13776C73-3C8D-43AA-ACF2-7C87116E2450}"/>
            </a:ext>
          </a:extLst>
        </cdr:cNvPr>
        <cdr:cNvCxnSpPr/>
      </cdr:nvCxnSpPr>
      <cdr:spPr>
        <a:xfrm xmlns:a="http://schemas.openxmlformats.org/drawingml/2006/main" flipH="1">
          <a:off x="4032250" y="4806950"/>
          <a:ext cx="381000" cy="63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0.35396</cdr:x>
      <cdr:y>0.60358</cdr:y>
    </cdr:from>
    <cdr:to>
      <cdr:x>0.39171</cdr:x>
      <cdr:y>0.65924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82922781-3752-46C0-A1FF-402925AA6345}"/>
            </a:ext>
          </a:extLst>
        </cdr:cNvPr>
        <cdr:cNvCxnSpPr/>
      </cdr:nvCxnSpPr>
      <cdr:spPr>
        <a:xfrm xmlns:a="http://schemas.openxmlformats.org/drawingml/2006/main" flipH="1">
          <a:off x="3632200" y="4819650"/>
          <a:ext cx="387350" cy="4445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0.44431</cdr:x>
      <cdr:y>0.31571</cdr:y>
    </cdr:from>
    <cdr:to>
      <cdr:x>0.54765</cdr:x>
      <cdr:y>0.47078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570AAB38-6916-42D6-A8AC-41B0F7C1ECFC}"/>
            </a:ext>
          </a:extLst>
        </cdr:cNvPr>
        <cdr:cNvCxnSpPr/>
      </cdr:nvCxnSpPr>
      <cdr:spPr>
        <a:xfrm xmlns:a="http://schemas.openxmlformats.org/drawingml/2006/main" flipH="1">
          <a:off x="4559300" y="2520950"/>
          <a:ext cx="1060450" cy="12382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0.78589</cdr:x>
      <cdr:y>0.58052</cdr:y>
    </cdr:from>
    <cdr:to>
      <cdr:x>0.89356</cdr:x>
      <cdr:y>0.75626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24EE358C-48C3-45B9-AA2C-E7EEF57A5C47}"/>
            </a:ext>
          </a:extLst>
        </cdr:cNvPr>
        <cdr:cNvCxnSpPr/>
      </cdr:nvCxnSpPr>
      <cdr:spPr>
        <a:xfrm xmlns:a="http://schemas.openxmlformats.org/drawingml/2006/main" flipH="1">
          <a:off x="8064500" y="4635500"/>
          <a:ext cx="1104900" cy="14033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0.77599</cdr:x>
      <cdr:y>0.75388</cdr:y>
    </cdr:from>
    <cdr:to>
      <cdr:x>0.78713</cdr:x>
      <cdr:y>0.97256</cdr:y>
    </cdr:to>
    <cdr:cxnSp macro="">
      <cdr:nvCxnSpPr>
        <cdr:cNvPr id="24" name="Straight Connector 23">
          <a:extLst xmlns:a="http://schemas.openxmlformats.org/drawingml/2006/main">
            <a:ext uri="{FF2B5EF4-FFF2-40B4-BE49-F238E27FC236}">
              <a16:creationId xmlns:a16="http://schemas.microsoft.com/office/drawing/2014/main" id="{61D3F19F-101F-4D0A-8673-36F6147BB428}"/>
            </a:ext>
          </a:extLst>
        </cdr:cNvPr>
        <cdr:cNvCxnSpPr/>
      </cdr:nvCxnSpPr>
      <cdr:spPr>
        <a:xfrm xmlns:a="http://schemas.openxmlformats.org/drawingml/2006/main" flipH="1">
          <a:off x="7962900" y="6019800"/>
          <a:ext cx="114300" cy="17462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0.29208</cdr:x>
      <cdr:y>0.76581</cdr:y>
    </cdr:from>
    <cdr:to>
      <cdr:x>0.47339</cdr:x>
      <cdr:y>0.82624</cdr:y>
    </cdr:to>
    <cdr:sp macro="" textlink="">
      <cdr:nvSpPr>
        <cdr:cNvPr id="33" name="TextBox 1">
          <a:extLst xmlns:a="http://schemas.openxmlformats.org/drawingml/2006/main">
            <a:ext uri="{FF2B5EF4-FFF2-40B4-BE49-F238E27FC236}">
              <a16:creationId xmlns:a16="http://schemas.microsoft.com/office/drawing/2014/main" id="{113919EE-2F3A-4F1D-B9A6-7CFB6FE002D9}"/>
            </a:ext>
          </a:extLst>
        </cdr:cNvPr>
        <cdr:cNvSpPr txBox="1"/>
      </cdr:nvSpPr>
      <cdr:spPr>
        <a:xfrm xmlns:a="http://schemas.openxmlformats.org/drawingml/2006/main">
          <a:off x="2997200" y="6115089"/>
          <a:ext cx="1860539" cy="48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b) S&amp;E Europe / Christian</a:t>
          </a:r>
        </a:p>
        <a:p xmlns:a="http://schemas.openxmlformats.org/drawingml/2006/main">
          <a:r>
            <a:rPr lang="en-GB" sz="1200" b="1"/>
            <a:t>North &amp; Shia Islam</a:t>
          </a:r>
        </a:p>
      </cdr:txBody>
    </cdr:sp>
  </cdr:relSizeAnchor>
  <cdr:relSizeAnchor xmlns:cdr="http://schemas.openxmlformats.org/drawingml/2006/chartDrawing">
    <cdr:from>
      <cdr:x>0.5823</cdr:x>
      <cdr:y>0.84533</cdr:y>
    </cdr:from>
    <cdr:to>
      <cdr:x>0.67265</cdr:x>
      <cdr:y>0.89145</cdr:y>
    </cdr:to>
    <cdr:sp macro="" textlink="">
      <cdr:nvSpPr>
        <cdr:cNvPr id="34" name="TextBox 1">
          <a:extLst xmlns:a="http://schemas.openxmlformats.org/drawingml/2006/main">
            <a:ext uri="{FF2B5EF4-FFF2-40B4-BE49-F238E27FC236}">
              <a16:creationId xmlns:a16="http://schemas.microsoft.com/office/drawing/2014/main" id="{113919EE-2F3A-4F1D-B9A6-7CFB6FE002D9}"/>
            </a:ext>
          </a:extLst>
        </cdr:cNvPr>
        <cdr:cNvSpPr txBox="1"/>
      </cdr:nvSpPr>
      <cdr:spPr>
        <a:xfrm xmlns:a="http://schemas.openxmlformats.org/drawingml/2006/main">
          <a:off x="5975350" y="6750067"/>
          <a:ext cx="927115" cy="36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c) The Rest</a:t>
          </a:r>
        </a:p>
      </cdr:txBody>
    </cdr:sp>
  </cdr:relSizeAnchor>
  <cdr:relSizeAnchor xmlns:cdr="http://schemas.openxmlformats.org/drawingml/2006/chartDrawing">
    <cdr:from>
      <cdr:x>0.81683</cdr:x>
      <cdr:y>0.84612</cdr:y>
    </cdr:from>
    <cdr:to>
      <cdr:x>0.88923</cdr:x>
      <cdr:y>0.89225</cdr:y>
    </cdr:to>
    <cdr:sp macro="" textlink="">
      <cdr:nvSpPr>
        <cdr:cNvPr id="36" name="TextBox 1">
          <a:extLst xmlns:a="http://schemas.openxmlformats.org/drawingml/2006/main">
            <a:ext uri="{FF2B5EF4-FFF2-40B4-BE49-F238E27FC236}">
              <a16:creationId xmlns:a16="http://schemas.microsoft.com/office/drawing/2014/main" id="{4D4A978F-7555-4DB3-B63D-69B429DEC231}"/>
            </a:ext>
          </a:extLst>
        </cdr:cNvPr>
        <cdr:cNvSpPr txBox="1"/>
      </cdr:nvSpPr>
      <cdr:spPr>
        <a:xfrm xmlns:a="http://schemas.openxmlformats.org/drawingml/2006/main">
          <a:off x="8382000" y="6756375"/>
          <a:ext cx="742923" cy="368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/>
            <a:t>d) Africa</a:t>
          </a:r>
        </a:p>
      </cdr:txBody>
    </cdr:sp>
  </cdr:relSizeAnchor>
  <cdr:relSizeAnchor xmlns:cdr="http://schemas.openxmlformats.org/drawingml/2006/chartDrawing">
    <cdr:from>
      <cdr:x>0.53094</cdr:x>
      <cdr:y>0.44135</cdr:y>
    </cdr:from>
    <cdr:to>
      <cdr:x>0.7729</cdr:x>
      <cdr:y>0.81113</cdr:y>
    </cdr:to>
    <cdr:cxnSp macro="">
      <cdr:nvCxnSpPr>
        <cdr:cNvPr id="37" name="Straight Connector 36">
          <a:extLst xmlns:a="http://schemas.openxmlformats.org/drawingml/2006/main">
            <a:ext uri="{FF2B5EF4-FFF2-40B4-BE49-F238E27FC236}">
              <a16:creationId xmlns:a16="http://schemas.microsoft.com/office/drawing/2014/main" id="{5CA69594-6683-4A54-A50A-2E6CFFCD1E26}"/>
            </a:ext>
          </a:extLst>
        </cdr:cNvPr>
        <cdr:cNvCxnSpPr/>
      </cdr:nvCxnSpPr>
      <cdr:spPr>
        <a:xfrm xmlns:a="http://schemas.openxmlformats.org/drawingml/2006/main" flipH="1">
          <a:off x="5448300" y="3524250"/>
          <a:ext cx="2482850" cy="29527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0.75681</cdr:x>
      <cdr:y>0.66561</cdr:y>
    </cdr:from>
    <cdr:to>
      <cdr:x>0.76856</cdr:x>
      <cdr:y>0.94473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765D7319-228D-40C5-BF8C-1801B2DAC6E6}"/>
            </a:ext>
          </a:extLst>
        </cdr:cNvPr>
        <cdr:cNvCxnSpPr/>
      </cdr:nvCxnSpPr>
      <cdr:spPr>
        <a:xfrm xmlns:a="http://schemas.openxmlformats.org/drawingml/2006/main">
          <a:off x="7766050" y="5314950"/>
          <a:ext cx="120650" cy="22288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00">
              <a:alpha val="35000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0.75928</cdr:x>
      <cdr:y>0.65845</cdr:y>
    </cdr:from>
    <cdr:to>
      <cdr:x>0.79641</cdr:x>
      <cdr:y>0.66481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765D7319-228D-40C5-BF8C-1801B2DAC6E6}"/>
            </a:ext>
          </a:extLst>
        </cdr:cNvPr>
        <cdr:cNvCxnSpPr/>
      </cdr:nvCxnSpPr>
      <cdr:spPr>
        <a:xfrm xmlns:a="http://schemas.openxmlformats.org/drawingml/2006/main" flipH="1">
          <a:off x="7791450" y="5257800"/>
          <a:ext cx="381000" cy="508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00">
              <a:alpha val="35000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0.49752</cdr:x>
      <cdr:y>0.1344</cdr:y>
    </cdr:from>
    <cdr:to>
      <cdr:x>0.88181</cdr:x>
      <cdr:y>0.21551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113919EE-2F3A-4F1D-B9A6-7CFB6FE002D9}"/>
            </a:ext>
          </a:extLst>
        </cdr:cNvPr>
        <cdr:cNvSpPr txBox="1"/>
      </cdr:nvSpPr>
      <cdr:spPr>
        <a:xfrm xmlns:a="http://schemas.openxmlformats.org/drawingml/2006/main">
          <a:off x="5105400" y="1073201"/>
          <a:ext cx="3943381" cy="64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50" b="1"/>
            <a:t> </a:t>
          </a:r>
          <a:r>
            <a:rPr lang="en-GB" sz="1400" b="1" u="sng"/>
            <a:t>Color-coded for religio-regional groups</a:t>
          </a:r>
        </a:p>
        <a:p xmlns:a="http://schemas.openxmlformats.org/drawingml/2006/main">
          <a:pPr algn="ctr"/>
          <a:r>
            <a:rPr lang="en-GB" sz="1400" b="0" u="none"/>
            <a:t>and with GDP per Capita</a:t>
          </a:r>
          <a:r>
            <a:rPr lang="en-GB" sz="1400" b="0" u="none" baseline="0"/>
            <a:t> Ranking (GDPpCR) dividers</a:t>
          </a:r>
          <a:endParaRPr lang="en-GB" sz="1400" b="0" u="none"/>
        </a:p>
      </cdr:txBody>
    </cdr:sp>
  </cdr:relSizeAnchor>
  <cdr:relSizeAnchor xmlns:cdr="http://schemas.openxmlformats.org/drawingml/2006/chartDrawing">
    <cdr:from>
      <cdr:x>0.07797</cdr:x>
      <cdr:y>0.58847</cdr:y>
    </cdr:from>
    <cdr:to>
      <cdr:x>0.26795</cdr:x>
      <cdr:y>0.63459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6C65A863-82EC-4176-BA48-F3F0088E9B12}"/>
            </a:ext>
          </a:extLst>
        </cdr:cNvPr>
        <cdr:cNvSpPr txBox="1"/>
      </cdr:nvSpPr>
      <cdr:spPr>
        <a:xfrm xmlns:a="http://schemas.openxmlformats.org/drawingml/2006/main">
          <a:off x="800100" y="4699007"/>
          <a:ext cx="1949496" cy="36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50" b="1"/>
            <a:t> a) </a:t>
          </a:r>
          <a:r>
            <a:rPr lang="en-GB" sz="1200" b="1"/>
            <a:t>N&amp;W Europe / Christian</a:t>
          </a:r>
        </a:p>
      </cdr:txBody>
    </cdr:sp>
  </cdr:relSizeAnchor>
  <cdr:relSizeAnchor xmlns:cdr="http://schemas.openxmlformats.org/drawingml/2006/chartDrawing">
    <cdr:from>
      <cdr:x>0.68564</cdr:x>
      <cdr:y>0.7006</cdr:y>
    </cdr:from>
    <cdr:to>
      <cdr:x>0.74752</cdr:x>
      <cdr:y>0.75467</cdr:y>
    </cdr:to>
    <cdr:sp macro="" textlink="">
      <cdr:nvSpPr>
        <cdr:cNvPr id="20" name="Oval 19">
          <a:extLst xmlns:a="http://schemas.openxmlformats.org/drawingml/2006/main">
            <a:ext uri="{FF2B5EF4-FFF2-40B4-BE49-F238E27FC236}">
              <a16:creationId xmlns:a16="http://schemas.microsoft.com/office/drawing/2014/main" id="{ED5A3FB5-FDA7-4A2C-9068-5B61C3F5E006}"/>
            </a:ext>
          </a:extLst>
        </cdr:cNvPr>
        <cdr:cNvSpPr/>
      </cdr:nvSpPr>
      <cdr:spPr>
        <a:xfrm xmlns:a="http://schemas.openxmlformats.org/drawingml/2006/main">
          <a:off x="7035800" y="5594350"/>
          <a:ext cx="635000" cy="4318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0.7401</cdr:x>
      <cdr:y>0.72366</cdr:y>
    </cdr:from>
    <cdr:to>
      <cdr:x>0.80569</cdr:x>
      <cdr:y>0.7666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id="{697D4538-A10F-4ADC-9FFA-51EB8B608BD1}"/>
            </a:ext>
          </a:extLst>
        </cdr:cNvPr>
        <cdr:cNvCxnSpPr/>
      </cdr:nvCxnSpPr>
      <cdr:spPr>
        <a:xfrm xmlns:a="http://schemas.openxmlformats.org/drawingml/2006/main">
          <a:off x="7594600" y="5778500"/>
          <a:ext cx="673079" cy="342906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0.64542</cdr:x>
      <cdr:y>0.60199</cdr:y>
    </cdr:from>
    <cdr:to>
      <cdr:x>0.69864</cdr:x>
      <cdr:y>0.70934</cdr:y>
    </cdr:to>
    <cdr:cxnSp macro="">
      <cdr:nvCxnSpPr>
        <cdr:cNvPr id="23" name="Straight Connector 22">
          <a:extLst xmlns:a="http://schemas.openxmlformats.org/drawingml/2006/main">
            <a:ext uri="{FF2B5EF4-FFF2-40B4-BE49-F238E27FC236}">
              <a16:creationId xmlns:a16="http://schemas.microsoft.com/office/drawing/2014/main" id="{BD73FFF6-A05D-426C-A2A5-7EB359A2C25E}"/>
            </a:ext>
          </a:extLst>
        </cdr:cNvPr>
        <cdr:cNvCxnSpPr/>
      </cdr:nvCxnSpPr>
      <cdr:spPr>
        <a:xfrm xmlns:a="http://schemas.openxmlformats.org/drawingml/2006/main" flipH="1">
          <a:off x="6623050" y="4806950"/>
          <a:ext cx="546100" cy="8572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00FF">
              <a:alpha val="35000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0.2698</cdr:x>
      <cdr:y>0.4501</cdr:y>
    </cdr:from>
    <cdr:to>
      <cdr:x>0.35953</cdr:x>
      <cdr:y>0.51133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4CCD5C2D-E580-4BC4-9A32-47F411BE4F8B}"/>
            </a:ext>
          </a:extLst>
        </cdr:cNvPr>
        <cdr:cNvCxnSpPr/>
      </cdr:nvCxnSpPr>
      <cdr:spPr>
        <a:xfrm xmlns:a="http://schemas.openxmlformats.org/drawingml/2006/main">
          <a:off x="2768600" y="3594100"/>
          <a:ext cx="920750" cy="4889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0.27334</cdr:x>
      <cdr:y>0.45621</cdr:y>
    </cdr:from>
    <cdr:to>
      <cdr:x>0.36678</cdr:x>
      <cdr:y>0.50685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91AF2C97-CBDA-464D-8C97-4A91C17C7A9A}"/>
            </a:ext>
          </a:extLst>
        </cdr:cNvPr>
        <cdr:cNvSpPr txBox="1"/>
      </cdr:nvSpPr>
      <cdr:spPr>
        <a:xfrm xmlns:a="http://schemas.openxmlformats.org/drawingml/2006/main" rot="1621658">
          <a:off x="2804856" y="3642931"/>
          <a:ext cx="958850" cy="40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 &lt; 37</a:t>
          </a:r>
        </a:p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 &gt; 37</a:t>
          </a:r>
        </a:p>
      </cdr:txBody>
    </cdr:sp>
  </cdr:relSizeAnchor>
  <cdr:relSizeAnchor xmlns:cdr="http://schemas.openxmlformats.org/drawingml/2006/chartDrawing">
    <cdr:from>
      <cdr:x>0.47463</cdr:x>
      <cdr:y>0.57972</cdr:y>
    </cdr:from>
    <cdr:to>
      <cdr:x>0.52042</cdr:x>
      <cdr:y>0.61233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38B73B44-CF9A-4A73-8851-3D67F64A8DF6}"/>
            </a:ext>
          </a:extLst>
        </cdr:cNvPr>
        <cdr:cNvCxnSpPr/>
      </cdr:nvCxnSpPr>
      <cdr:spPr>
        <a:xfrm xmlns:a="http://schemas.openxmlformats.org/drawingml/2006/main">
          <a:off x="4870449" y="4629149"/>
          <a:ext cx="469901" cy="26035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00B0F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0.47816</cdr:x>
      <cdr:y>0.58584</cdr:y>
    </cdr:from>
    <cdr:to>
      <cdr:x>0.5716</cdr:x>
      <cdr:y>0.63647</cdr:y>
    </cdr:to>
    <cdr:sp macro="" textlink="">
      <cdr:nvSpPr>
        <cdr:cNvPr id="28" name="TextBox 1">
          <a:extLst xmlns:a="http://schemas.openxmlformats.org/drawingml/2006/main">
            <a:ext uri="{FF2B5EF4-FFF2-40B4-BE49-F238E27FC236}">
              <a16:creationId xmlns:a16="http://schemas.microsoft.com/office/drawing/2014/main" id="{45766710-EC3C-458A-ADD0-053DB49F41D0}"/>
            </a:ext>
          </a:extLst>
        </cdr:cNvPr>
        <cdr:cNvSpPr txBox="1"/>
      </cdr:nvSpPr>
      <cdr:spPr>
        <a:xfrm xmlns:a="http://schemas.openxmlformats.org/drawingml/2006/main" rot="1621658">
          <a:off x="4906705" y="4677980"/>
          <a:ext cx="958850" cy="40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6">
                  <a:lumMod val="75000"/>
                </a:schemeClr>
              </a:solidFill>
            </a:rPr>
            <a:t>GDPpC</a:t>
          </a:r>
          <a:r>
            <a:rPr lang="en-GB" sz="1100" b="0">
              <a:solidFill>
                <a:srgbClr val="00B0F0"/>
              </a:solidFill>
            </a:rPr>
            <a:t>R &lt; 70</a:t>
          </a:r>
        </a:p>
        <a:p xmlns:a="http://schemas.openxmlformats.org/drawingml/2006/main">
          <a:r>
            <a:rPr lang="en-GB" sz="1100" b="0">
              <a:solidFill>
                <a:schemeClr val="accent6">
                  <a:lumMod val="75000"/>
                </a:schemeClr>
              </a:solidFill>
            </a:rPr>
            <a:t>GDPpC</a:t>
          </a:r>
          <a:r>
            <a:rPr lang="en-GB" sz="1100" b="0">
              <a:solidFill>
                <a:srgbClr val="00B0F0"/>
              </a:solidFill>
            </a:rPr>
            <a:t>R &gt; 70</a:t>
          </a:r>
        </a:p>
      </cdr:txBody>
    </cdr:sp>
  </cdr:relSizeAnchor>
  <cdr:relSizeAnchor xmlns:cdr="http://schemas.openxmlformats.org/drawingml/2006/chartDrawing">
    <cdr:from>
      <cdr:x>0.63614</cdr:x>
      <cdr:y>0.75229</cdr:y>
    </cdr:from>
    <cdr:to>
      <cdr:x>0.72587</cdr:x>
      <cdr:y>0.81352</cdr:y>
    </cdr:to>
    <cdr:cxnSp macro="">
      <cdr:nvCxnSpPr>
        <cdr:cNvPr id="29" name="Straight Connector 28">
          <a:extLst xmlns:a="http://schemas.openxmlformats.org/drawingml/2006/main">
            <a:ext uri="{FF2B5EF4-FFF2-40B4-BE49-F238E27FC236}">
              <a16:creationId xmlns:a16="http://schemas.microsoft.com/office/drawing/2014/main" id="{38B73B44-CF9A-4A73-8851-3D67F64A8DF6}"/>
            </a:ext>
          </a:extLst>
        </cdr:cNvPr>
        <cdr:cNvCxnSpPr/>
      </cdr:nvCxnSpPr>
      <cdr:spPr>
        <a:xfrm xmlns:a="http://schemas.openxmlformats.org/drawingml/2006/main">
          <a:off x="6527799" y="6007101"/>
          <a:ext cx="920750" cy="4889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00B05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0.63867</cdr:x>
      <cdr:y>0.76005</cdr:y>
    </cdr:from>
    <cdr:to>
      <cdr:x>0.73845</cdr:x>
      <cdr:y>0.81439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45766710-EC3C-458A-ADD0-053DB49F41D0}"/>
            </a:ext>
          </a:extLst>
        </cdr:cNvPr>
        <cdr:cNvSpPr txBox="1"/>
      </cdr:nvSpPr>
      <cdr:spPr>
        <a:xfrm xmlns:a="http://schemas.openxmlformats.org/drawingml/2006/main" rot="1621658">
          <a:off x="6553783" y="6069090"/>
          <a:ext cx="1023868" cy="433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rgbClr val="00B050"/>
              </a:solidFill>
            </a:rPr>
            <a:t>GDPpCR</a:t>
          </a:r>
          <a:r>
            <a:rPr lang="en-GB" sz="1100" b="0" baseline="0">
              <a:solidFill>
                <a:srgbClr val="00B050"/>
              </a:solidFill>
            </a:rPr>
            <a:t> &lt; 50</a:t>
          </a:r>
          <a:endParaRPr lang="en-GB" sz="1100" b="0">
            <a:solidFill>
              <a:srgbClr val="00B050"/>
            </a:solidFill>
          </a:endParaRPr>
        </a:p>
        <a:p xmlns:a="http://schemas.openxmlformats.org/drawingml/2006/main">
          <a:r>
            <a:rPr lang="en-GB" sz="1100" b="0">
              <a:solidFill>
                <a:srgbClr val="00B050"/>
              </a:solidFill>
            </a:rPr>
            <a:t>GDPpCR</a:t>
          </a:r>
          <a:r>
            <a:rPr lang="en-GB" sz="1100" b="0" baseline="0">
              <a:solidFill>
                <a:srgbClr val="00B050"/>
              </a:solidFill>
            </a:rPr>
            <a:t> &gt; 50</a:t>
          </a:r>
          <a:endParaRPr lang="en-GB" sz="1100" b="0">
            <a:solidFill>
              <a:srgbClr val="00B050"/>
            </a:solidFill>
          </a:endParaRPr>
        </a:p>
      </cdr:txBody>
    </cdr:sp>
  </cdr:relSizeAnchor>
  <cdr:relSizeAnchor xmlns:cdr="http://schemas.openxmlformats.org/drawingml/2006/chartDrawing">
    <cdr:from>
      <cdr:x>0.81745</cdr:x>
      <cdr:y>0.78569</cdr:y>
    </cdr:from>
    <cdr:to>
      <cdr:x>0.90718</cdr:x>
      <cdr:y>0.84692</cdr:y>
    </cdr:to>
    <cdr:cxnSp macro="">
      <cdr:nvCxnSpPr>
        <cdr:cNvPr id="31" name="Straight Connector 30">
          <a:extLst xmlns:a="http://schemas.openxmlformats.org/drawingml/2006/main">
            <a:ext uri="{FF2B5EF4-FFF2-40B4-BE49-F238E27FC236}">
              <a16:creationId xmlns:a16="http://schemas.microsoft.com/office/drawing/2014/main" id="{4DB4D8D3-063B-40FD-B21A-A04FAE1AC79E}"/>
            </a:ext>
          </a:extLst>
        </cdr:cNvPr>
        <cdr:cNvCxnSpPr/>
      </cdr:nvCxnSpPr>
      <cdr:spPr>
        <a:xfrm xmlns:a="http://schemas.openxmlformats.org/drawingml/2006/main">
          <a:off x="8388351" y="6273798"/>
          <a:ext cx="920750" cy="4889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2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0.82056</cdr:x>
      <cdr:y>0.79409</cdr:y>
    </cdr:from>
    <cdr:to>
      <cdr:x>0.92184</cdr:x>
      <cdr:y>0.84473</cdr:y>
    </cdr:to>
    <cdr:sp macro="" textlink="">
      <cdr:nvSpPr>
        <cdr:cNvPr id="32" name="TextBox 1">
          <a:extLst xmlns:a="http://schemas.openxmlformats.org/drawingml/2006/main">
            <a:ext uri="{FF2B5EF4-FFF2-40B4-BE49-F238E27FC236}">
              <a16:creationId xmlns:a16="http://schemas.microsoft.com/office/drawing/2014/main" id="{AC8B17A0-D0D9-405C-8E62-5D7212326535}"/>
            </a:ext>
          </a:extLst>
        </cdr:cNvPr>
        <cdr:cNvSpPr txBox="1"/>
      </cdr:nvSpPr>
      <cdr:spPr>
        <a:xfrm xmlns:a="http://schemas.openxmlformats.org/drawingml/2006/main" rot="1621658">
          <a:off x="8420211" y="6340918"/>
          <a:ext cx="1039347" cy="404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2"/>
              </a:solidFill>
            </a:rPr>
            <a:t>GDPpCR &lt; 132</a:t>
          </a:r>
        </a:p>
        <a:p xmlns:a="http://schemas.openxmlformats.org/drawingml/2006/main">
          <a:r>
            <a:rPr lang="en-GB" sz="1100" b="0">
              <a:solidFill>
                <a:schemeClr val="accent2"/>
              </a:solidFill>
            </a:rPr>
            <a:t>GDPpCR &gt; 132</a:t>
          </a:r>
        </a:p>
      </cdr:txBody>
    </cdr:sp>
  </cdr:relSizeAnchor>
  <cdr:relSizeAnchor xmlns:cdr="http://schemas.openxmlformats.org/drawingml/2006/chartDrawing">
    <cdr:from>
      <cdr:x>0.52166</cdr:x>
      <cdr:y>0.61233</cdr:y>
    </cdr:from>
    <cdr:to>
      <cdr:x>0.56745</cdr:x>
      <cdr:y>0.64493</cdr:y>
    </cdr:to>
    <cdr:cxnSp macro="">
      <cdr:nvCxnSpPr>
        <cdr:cNvPr id="35" name="Straight Connector 34">
          <a:extLst xmlns:a="http://schemas.openxmlformats.org/drawingml/2006/main">
            <a:ext uri="{FF2B5EF4-FFF2-40B4-BE49-F238E27FC236}">
              <a16:creationId xmlns:a16="http://schemas.microsoft.com/office/drawing/2014/main" id="{28C46037-A90E-455C-8483-9C3421F22D62}"/>
            </a:ext>
          </a:extLst>
        </cdr:cNvPr>
        <cdr:cNvCxnSpPr/>
      </cdr:nvCxnSpPr>
      <cdr:spPr>
        <a:xfrm xmlns:a="http://schemas.openxmlformats.org/drawingml/2006/main">
          <a:off x="5353050" y="4889500"/>
          <a:ext cx="469901" cy="26035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6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0.22896</cdr:x>
      <cdr:y>0.25129</cdr:y>
    </cdr:from>
    <cdr:to>
      <cdr:x>0.31869</cdr:x>
      <cdr:y>0.31252</cdr:y>
    </cdr:to>
    <cdr:cxnSp macro="">
      <cdr:nvCxnSpPr>
        <cdr:cNvPr id="38" name="Straight Connector 37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>
          <a:off x="2349500" y="2006600"/>
          <a:ext cx="920773" cy="48892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0.38985</cdr:x>
      <cdr:y>0.35944</cdr:y>
    </cdr:from>
    <cdr:to>
      <cdr:x>0.4573</cdr:x>
      <cdr:y>0.40556</cdr:y>
    </cdr:to>
    <cdr:cxnSp macro="">
      <cdr:nvCxnSpPr>
        <cdr:cNvPr id="39" name="Straight Connector 38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>
          <a:off x="4000500" y="2870200"/>
          <a:ext cx="692173" cy="36827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0.31807</cdr:x>
      <cdr:y>0.27515</cdr:y>
    </cdr:from>
    <cdr:to>
      <cdr:x>0.37748</cdr:x>
      <cdr:y>0.31173</cdr:y>
    </cdr:to>
    <cdr:cxnSp macro="">
      <cdr:nvCxnSpPr>
        <cdr:cNvPr id="40" name="Straight Connector 39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 flipV="1">
          <a:off x="3263900" y="2197100"/>
          <a:ext cx="609600" cy="29210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0.37871</cdr:x>
      <cdr:y>0.27356</cdr:y>
    </cdr:from>
    <cdr:to>
      <cdr:x>0.38985</cdr:x>
      <cdr:y>0.36183</cdr:y>
    </cdr:to>
    <cdr:cxnSp macro="">
      <cdr:nvCxnSpPr>
        <cdr:cNvPr id="41" name="Straight Connector 40">
          <a:extLst xmlns:a="http://schemas.openxmlformats.org/drawingml/2006/main">
            <a:ext uri="{FF2B5EF4-FFF2-40B4-BE49-F238E27FC236}">
              <a16:creationId xmlns:a16="http://schemas.microsoft.com/office/drawing/2014/main" id="{4A51B6C0-E894-4EAE-979F-0C4868026C47}"/>
            </a:ext>
          </a:extLst>
        </cdr:cNvPr>
        <cdr:cNvCxnSpPr/>
      </cdr:nvCxnSpPr>
      <cdr:spPr>
        <a:xfrm xmlns:a="http://schemas.openxmlformats.org/drawingml/2006/main">
          <a:off x="3886200" y="2184400"/>
          <a:ext cx="114300" cy="7048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0.3698</cdr:x>
      <cdr:y>0.37365</cdr:y>
    </cdr:from>
    <cdr:to>
      <cdr:x>0.46324</cdr:x>
      <cdr:y>0.4117</cdr:y>
    </cdr:to>
    <cdr:sp macro="" textlink="">
      <cdr:nvSpPr>
        <cdr:cNvPr id="42" name="TextBox 1">
          <a:extLst xmlns:a="http://schemas.openxmlformats.org/drawingml/2006/main">
            <a:ext uri="{FF2B5EF4-FFF2-40B4-BE49-F238E27FC236}">
              <a16:creationId xmlns:a16="http://schemas.microsoft.com/office/drawing/2014/main" id="{EF3381C2-5D19-4E52-B84E-785116F8842D}"/>
            </a:ext>
          </a:extLst>
        </cdr:cNvPr>
        <cdr:cNvSpPr txBox="1"/>
      </cdr:nvSpPr>
      <cdr:spPr>
        <a:xfrm xmlns:a="http://schemas.openxmlformats.org/drawingml/2006/main" rot="1621658">
          <a:off x="3794748" y="2983641"/>
          <a:ext cx="958844" cy="303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 &gt;</a:t>
          </a:r>
          <a:r>
            <a:rPr lang="en-GB" sz="1100" b="0" baseline="0">
              <a:solidFill>
                <a:schemeClr val="accent1"/>
              </a:solidFill>
            </a:rPr>
            <a:t> 23</a:t>
          </a:r>
          <a:endParaRPr lang="en-GB" sz="1100" b="0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0.55631</cdr:x>
      <cdr:y>0.31809</cdr:y>
    </cdr:from>
    <cdr:to>
      <cdr:x>0.58045</cdr:x>
      <cdr:y>0.35865</cdr:y>
    </cdr:to>
    <cdr:cxnSp macro="">
      <cdr:nvCxnSpPr>
        <cdr:cNvPr id="26" name="Straight Arrow Connector 25">
          <a:extLst xmlns:a="http://schemas.openxmlformats.org/drawingml/2006/main">
            <a:ext uri="{FF2B5EF4-FFF2-40B4-BE49-F238E27FC236}">
              <a16:creationId xmlns:a16="http://schemas.microsoft.com/office/drawing/2014/main" id="{5678467E-23F5-45DC-BDB4-6B4709DAA21E}"/>
            </a:ext>
          </a:extLst>
        </cdr:cNvPr>
        <cdr:cNvCxnSpPr/>
      </cdr:nvCxnSpPr>
      <cdr:spPr>
        <a:xfrm xmlns:a="http://schemas.openxmlformats.org/drawingml/2006/main" flipH="1">
          <a:off x="5708650" y="2540000"/>
          <a:ext cx="247650" cy="32385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rgbClr val="00B0F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0.49381</cdr:x>
      <cdr:y>0.28231</cdr:y>
    </cdr:from>
    <cdr:to>
      <cdr:x>0.53589</cdr:x>
      <cdr:y>0.3507</cdr:y>
    </cdr:to>
    <cdr:cxnSp macro="">
      <cdr:nvCxnSpPr>
        <cdr:cNvPr id="44" name="Straight Arrow Connector 43">
          <a:extLst xmlns:a="http://schemas.openxmlformats.org/drawingml/2006/main">
            <a:ext uri="{FF2B5EF4-FFF2-40B4-BE49-F238E27FC236}">
              <a16:creationId xmlns:a16="http://schemas.microsoft.com/office/drawing/2014/main" id="{DFB8451D-250B-4991-B6BF-CCA630FA322C}"/>
            </a:ext>
          </a:extLst>
        </cdr:cNvPr>
        <cdr:cNvCxnSpPr/>
      </cdr:nvCxnSpPr>
      <cdr:spPr>
        <a:xfrm xmlns:a="http://schemas.openxmlformats.org/drawingml/2006/main" flipH="1">
          <a:off x="5067300" y="2254250"/>
          <a:ext cx="431800" cy="54610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0.82364</cdr:x>
      <cdr:y>0.53201</cdr:y>
    </cdr:from>
    <cdr:to>
      <cdr:x>0.85149</cdr:x>
      <cdr:y>0.57734</cdr:y>
    </cdr:to>
    <cdr:cxnSp macro="">
      <cdr:nvCxnSpPr>
        <cdr:cNvPr id="46" name="Straight Arrow Connector 45">
          <a:extLst xmlns:a="http://schemas.openxmlformats.org/drawingml/2006/main">
            <a:ext uri="{FF2B5EF4-FFF2-40B4-BE49-F238E27FC236}">
              <a16:creationId xmlns:a16="http://schemas.microsoft.com/office/drawing/2014/main" id="{DFB8451D-250B-4991-B6BF-CCA630FA322C}"/>
            </a:ext>
          </a:extLst>
        </cdr:cNvPr>
        <cdr:cNvCxnSpPr/>
      </cdr:nvCxnSpPr>
      <cdr:spPr>
        <a:xfrm xmlns:a="http://schemas.openxmlformats.org/drawingml/2006/main" flipH="1">
          <a:off x="8451850" y="4248150"/>
          <a:ext cx="285750" cy="36195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rgbClr val="00B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0.83106</cdr:x>
      <cdr:y>0.50258</cdr:y>
    </cdr:from>
    <cdr:to>
      <cdr:x>0.91894</cdr:x>
      <cdr:y>0.53598</cdr:y>
    </cdr:to>
    <cdr:sp macro="" textlink="">
      <cdr:nvSpPr>
        <cdr:cNvPr id="47" name="TextBox 1">
          <a:extLst xmlns:a="http://schemas.openxmlformats.org/drawingml/2006/main">
            <a:ext uri="{FF2B5EF4-FFF2-40B4-BE49-F238E27FC236}">
              <a16:creationId xmlns:a16="http://schemas.microsoft.com/office/drawing/2014/main" id="{96FA4C05-D6B8-403C-B86D-85C037EECA86}"/>
            </a:ext>
          </a:extLst>
        </cdr:cNvPr>
        <cdr:cNvSpPr txBox="1"/>
      </cdr:nvSpPr>
      <cdr:spPr>
        <a:xfrm xmlns:a="http://schemas.openxmlformats.org/drawingml/2006/main">
          <a:off x="8528050" y="4013200"/>
          <a:ext cx="9017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rgbClr val="00B050"/>
              </a:solidFill>
            </a:rPr>
            <a:t>GDPpCR</a:t>
          </a:r>
          <a:r>
            <a:rPr lang="en-GB" sz="1100" b="0" baseline="0">
              <a:solidFill>
                <a:srgbClr val="00B050"/>
              </a:solidFill>
            </a:rPr>
            <a:t> 1st</a:t>
          </a:r>
          <a:endParaRPr lang="en-GB" sz="1100" b="0">
            <a:solidFill>
              <a:srgbClr val="00B050"/>
            </a:solidFill>
          </a:endParaRPr>
        </a:p>
      </cdr:txBody>
    </cdr:sp>
  </cdr:relSizeAnchor>
  <cdr:relSizeAnchor xmlns:cdr="http://schemas.openxmlformats.org/drawingml/2006/chartDrawing">
    <cdr:from>
      <cdr:x>0.56064</cdr:x>
      <cdr:y>0.29264</cdr:y>
    </cdr:from>
    <cdr:to>
      <cdr:x>0.6479</cdr:x>
      <cdr:y>0.32445</cdr:y>
    </cdr:to>
    <cdr:sp macro="" textlink="">
      <cdr:nvSpPr>
        <cdr:cNvPr id="48" name="TextBox 1">
          <a:extLst xmlns:a="http://schemas.openxmlformats.org/drawingml/2006/main">
            <a:ext uri="{FF2B5EF4-FFF2-40B4-BE49-F238E27FC236}">
              <a16:creationId xmlns:a16="http://schemas.microsoft.com/office/drawing/2014/main" id="{E9316B78-D1FC-411B-A2A9-6FAE44AC68E1}"/>
            </a:ext>
          </a:extLst>
        </cdr:cNvPr>
        <cdr:cNvSpPr txBox="1"/>
      </cdr:nvSpPr>
      <cdr:spPr>
        <a:xfrm xmlns:a="http://schemas.openxmlformats.org/drawingml/2006/main">
          <a:off x="5753100" y="2336800"/>
          <a:ext cx="8953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rgbClr val="00B0F0"/>
              </a:solidFill>
            </a:rPr>
            <a:t>GDPpCR</a:t>
          </a:r>
          <a:r>
            <a:rPr lang="en-GB" sz="1100" b="0" baseline="0">
              <a:solidFill>
                <a:srgbClr val="00B0F0"/>
              </a:solidFill>
            </a:rPr>
            <a:t> 1st</a:t>
          </a:r>
          <a:endParaRPr lang="en-GB" sz="1100" b="0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0.51609</cdr:x>
      <cdr:y>0.25765</cdr:y>
    </cdr:from>
    <cdr:to>
      <cdr:x>0.60334</cdr:x>
      <cdr:y>0.28946</cdr:y>
    </cdr:to>
    <cdr:sp macro="" textlink="">
      <cdr:nvSpPr>
        <cdr:cNvPr id="50" name="TextBox 1">
          <a:extLst xmlns:a="http://schemas.openxmlformats.org/drawingml/2006/main">
            <a:ext uri="{FF2B5EF4-FFF2-40B4-BE49-F238E27FC236}">
              <a16:creationId xmlns:a16="http://schemas.microsoft.com/office/drawing/2014/main" id="{D755125C-8450-4662-83C0-DA0FAE5B4B57}"/>
            </a:ext>
          </a:extLst>
        </cdr:cNvPr>
        <cdr:cNvSpPr txBox="1"/>
      </cdr:nvSpPr>
      <cdr:spPr>
        <a:xfrm xmlns:a="http://schemas.openxmlformats.org/drawingml/2006/main">
          <a:off x="5295900" y="2057400"/>
          <a:ext cx="8953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0">
              <a:solidFill>
                <a:schemeClr val="accent1"/>
              </a:solidFill>
            </a:rPr>
            <a:t>GDPpCR</a:t>
          </a:r>
          <a:r>
            <a:rPr lang="en-GB" sz="1100" b="0" baseline="0">
              <a:solidFill>
                <a:schemeClr val="accent1"/>
              </a:solidFill>
            </a:rPr>
            <a:t> 1st</a:t>
          </a:r>
          <a:endParaRPr lang="en-GB" sz="1100" b="0">
            <a:solidFill>
              <a:schemeClr val="accent1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0.00732</cdr:x>
      <cdr:y>0.009</cdr:y>
    </cdr:from>
    <cdr:to>
      <cdr:x>0.09237</cdr:x>
      <cdr:y>0.09905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11B508-6141-4DA6-8A6C-AC58A656BB66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77" cy="508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0.00734</cdr:x>
      <cdr:y>0.00902</cdr:y>
    </cdr:from>
    <cdr:to>
      <cdr:x>0.09262</cdr:x>
      <cdr:y>0.09927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A7F64A4-7ECF-4394-B5F1-55EF0CFC8569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77" cy="508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F3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0.00587</cdr:x>
      <cdr:y>0.0077</cdr:y>
    </cdr:from>
    <cdr:to>
      <cdr:x>0.07413</cdr:x>
      <cdr:y>0.08474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1073E1A-737E-404E-ADFF-3EA448D1FE4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77" cy="508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1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0.00595</cdr:x>
      <cdr:y>0.0077</cdr:y>
    </cdr:from>
    <cdr:to>
      <cdr:x>0.10673</cdr:x>
      <cdr:y>0.08466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78FEE99-0AFD-4A2D-B1EA-EA7970C8A41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60426" cy="508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1</a:t>
          </a:r>
          <a:r>
            <a:rPr lang="en-GB" sz="1400" b="1"/>
            <a:t>xy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0.52241</cdr:x>
      <cdr:y>0.18837</cdr:y>
    </cdr:from>
    <cdr:to>
      <cdr:x>0.58426</cdr:x>
      <cdr:y>0.26718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AB73188B-08E1-4BA9-88DF-2EC11E343A49}"/>
            </a:ext>
          </a:extLst>
        </cdr:cNvPr>
        <cdr:cNvSpPr/>
      </cdr:nvSpPr>
      <cdr:spPr>
        <a:xfrm xmlns:a="http://schemas.openxmlformats.org/drawingml/2006/main">
          <a:off x="4514850" y="1244600"/>
          <a:ext cx="534498" cy="52071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0.00588</cdr:x>
      <cdr:y>0.00769</cdr:y>
    </cdr:from>
    <cdr:to>
      <cdr:x>0.07421</cdr:x>
      <cdr:y>0.08458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F5C013A-C909-46C5-B3F0-358DCEDE7288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76" cy="508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F1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0.52569</cdr:x>
      <cdr:y>0.1896</cdr:y>
    </cdr:from>
    <cdr:to>
      <cdr:x>0.58837</cdr:x>
      <cdr:y>0.26814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F65C580F-CBF3-4082-A0B3-5CCC5E061A4B}"/>
            </a:ext>
          </a:extLst>
        </cdr:cNvPr>
        <cdr:cNvSpPr/>
      </cdr:nvSpPr>
      <cdr:spPr>
        <a:xfrm xmlns:a="http://schemas.openxmlformats.org/drawingml/2006/main">
          <a:off x="4483071" y="1259373"/>
          <a:ext cx="534539" cy="52167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0.00596</cdr:x>
      <cdr:y>0.00766</cdr:y>
    </cdr:from>
    <cdr:to>
      <cdr:x>0.10685</cdr:x>
      <cdr:y>0.08429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803452E-45D3-4023-818E-ECAB9F5BF8D6}"/>
            </a:ext>
          </a:extLst>
        </cdr:cNvPr>
        <cdr:cNvSpPr txBox="1"/>
      </cdr:nvSpPr>
      <cdr:spPr>
        <a:xfrm xmlns:a="http://schemas.openxmlformats.org/drawingml/2006/main">
          <a:off x="50800" y="49000"/>
          <a:ext cx="860416" cy="48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F1</a:t>
          </a:r>
          <a:r>
            <a:rPr lang="en-GB" sz="1400" b="1"/>
            <a:t>xy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0.00642</cdr:x>
      <cdr:y>0.00764</cdr:y>
    </cdr:from>
    <cdr:to>
      <cdr:x>0.08748</cdr:x>
      <cdr:y>0.08401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6C20EA-1CED-4BD6-B34A-E735C64BC6A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4135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1</a:t>
          </a:r>
          <a:r>
            <a:rPr lang="en-GB" sz="1400" b="1"/>
            <a:t>yx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0.00595</cdr:x>
      <cdr:y>0.00789</cdr:y>
    </cdr:from>
    <cdr:to>
      <cdr:x>0.08107</cdr:x>
      <cdr:y>0.08674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375673A-3039-4F0B-A8CD-72653B14BF33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4135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2</a:t>
          </a:r>
          <a:r>
            <a:rPr lang="en-GB" sz="1400" b="1"/>
            <a:t>yx</a:t>
          </a:r>
        </a:p>
      </cdr:txBody>
    </cdr:sp>
  </cdr:relSizeAnchor>
  <cdr:relSizeAnchor xmlns:cdr="http://schemas.openxmlformats.org/drawingml/2006/chartDrawing">
    <cdr:from>
      <cdr:x>0.03709</cdr:x>
      <cdr:y>0.53846</cdr:y>
    </cdr:from>
    <cdr:to>
      <cdr:x>0.19721</cdr:x>
      <cdr:y>0.67785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A39F2A7A-D092-4373-8F1B-1A19686EBCE2}"/>
            </a:ext>
          </a:extLst>
        </cdr:cNvPr>
        <cdr:cNvSpPr txBox="1"/>
      </cdr:nvSpPr>
      <cdr:spPr>
        <a:xfrm xmlns:a="http://schemas.openxmlformats.org/drawingml/2006/main">
          <a:off x="320676" y="3311526"/>
          <a:ext cx="1384300" cy="857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FFB7FF"/>
              </a:solidFill>
              <a:effectLst/>
              <a:latin typeface="+mn-lt"/>
              <a:ea typeface="+mn-ea"/>
              <a:cs typeface="+mn-cs"/>
            </a:rPr>
            <a:t>Pink</a:t>
          </a:r>
          <a:r>
            <a:rPr lang="en-US" sz="1100" baseline="0">
              <a:solidFill>
                <a:srgbClr val="FFB7FF"/>
              </a:solidFill>
              <a:effectLst/>
              <a:latin typeface="+mn-lt"/>
              <a:ea typeface="+mn-ea"/>
              <a:cs typeface="+mn-cs"/>
            </a:rPr>
            <a:t> series = similar to blue, but with less existential / emotive question </a:t>
          </a:r>
          <a:endParaRPr lang="en-GB" sz="1100">
            <a:solidFill>
              <a:srgbClr val="FFB7FF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rca.cf.ac.uk/98660/7/EPCC.pdf" TargetMode="External"/><Relationship Id="rId13" Type="http://schemas.openxmlformats.org/officeDocument/2006/relationships/hyperlink" Target="https://yougov.co.uk/topics/politics/articles-reports/2016/01/29/global-issues" TargetMode="External"/><Relationship Id="rId3" Type="http://schemas.openxmlformats.org/officeDocument/2006/relationships/hyperlink" Target="https://rebellion.earth/act-now/local-groups/" TargetMode="External"/><Relationship Id="rId7" Type="http://schemas.openxmlformats.org/officeDocument/2006/relationships/hyperlink" Target="https://simple.wikipedia.org/wiki/List_of_countries_by_GDP_(PPP)_per_capita" TargetMode="External"/><Relationship Id="rId12" Type="http://schemas.openxmlformats.org/officeDocument/2006/relationships/hyperlink" Target="https://d25d2506sfb94s.cloudfront.net/cumulus_uploads/document/a7dgdmj6is/Results_160208.pdf" TargetMode="External"/><Relationship Id="rId2" Type="http://schemas.openxmlformats.org/officeDocument/2006/relationships/hyperlink" Target="http://data.myworld2015.org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worldvaluessurvey.org/WVSOnline.jsp" TargetMode="External"/><Relationship Id="rId6" Type="http://schemas.openxmlformats.org/officeDocument/2006/relationships/hyperlink" Target="http://www.hdr.undp.org/en/content/inequality-adjusted-human-development-index-ihdi" TargetMode="External"/><Relationship Id="rId11" Type="http://schemas.openxmlformats.org/officeDocument/2006/relationships/hyperlink" Target="https://www.gov.uk/government/uploads/system/uploads/attachment_data/file/424515/DECC_Public_Attitudes_Tracker_wave_13_excel_tables.xlsx" TargetMode="External"/><Relationship Id="rId5" Type="http://schemas.openxmlformats.org/officeDocument/2006/relationships/hyperlink" Target="https://www.worldometers.info/world-population/population-by-country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orca.cf.ac.uk/98660/7/EPCC.pdf" TargetMode="External"/><Relationship Id="rId4" Type="http://schemas.openxmlformats.org/officeDocument/2006/relationships/hyperlink" Target="https://www.fridaysforfuture.org/statistics/map" TargetMode="External"/><Relationship Id="rId9" Type="http://schemas.openxmlformats.org/officeDocument/2006/relationships/hyperlink" Target="https://orca.cf.ac.uk/98660/7/EPCC.pdf" TargetMode="External"/><Relationship Id="rId14" Type="http://schemas.openxmlformats.org/officeDocument/2006/relationships/hyperlink" Target="https://ec.europa.eu/clima/sites/clima/files/support/docs/report_2017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6742-73AE-4804-B7F1-CE1857396AA0}">
  <dimension ref="A2:BB373"/>
  <sheetViews>
    <sheetView tabSelected="1" zoomScaleNormal="100" workbookViewId="0">
      <selection activeCell="A3" sqref="A3"/>
    </sheetView>
  </sheetViews>
  <sheetFormatPr defaultRowHeight="14.5" x14ac:dyDescent="0.35"/>
  <cols>
    <col min="2" max="2" width="14.36328125" customWidth="1"/>
    <col min="3" max="3" width="15.1796875" customWidth="1"/>
    <col min="4" max="5" width="13.36328125" customWidth="1"/>
    <col min="6" max="7" width="12.81640625" customWidth="1"/>
    <col min="8" max="8" width="10.36328125" customWidth="1"/>
    <col min="9" max="9" width="10.36328125" bestFit="1" customWidth="1"/>
    <col min="31" max="31" width="10" bestFit="1" customWidth="1"/>
  </cols>
  <sheetData>
    <row r="2" spans="1:25" ht="26" x14ac:dyDescent="0.6">
      <c r="A2" s="11"/>
      <c r="B2" s="10" t="s">
        <v>251</v>
      </c>
      <c r="C2" s="11"/>
      <c r="D2" s="11"/>
      <c r="E2" s="11"/>
      <c r="F2" s="11"/>
      <c r="G2" s="11"/>
      <c r="H2" s="11"/>
      <c r="I2" s="11"/>
      <c r="J2" s="11"/>
      <c r="K2" s="20"/>
      <c r="L2" s="20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4.5" customHeight="1" x14ac:dyDescent="0.35">
      <c r="B3" s="209" t="s">
        <v>250</v>
      </c>
      <c r="C3" s="19"/>
      <c r="D3" s="19"/>
      <c r="E3" s="19"/>
      <c r="F3" s="19"/>
      <c r="G3" s="19"/>
      <c r="H3" s="19"/>
      <c r="I3" s="19"/>
    </row>
    <row r="4" spans="1:25" ht="14.5" customHeight="1" x14ac:dyDescent="0.6">
      <c r="B4" s="18"/>
      <c r="C4" s="19"/>
      <c r="D4" s="19"/>
      <c r="E4" s="19"/>
      <c r="F4" s="19"/>
      <c r="G4" s="19"/>
      <c r="H4" s="19"/>
      <c r="I4" s="19"/>
      <c r="O4" s="131" t="s">
        <v>159</v>
      </c>
      <c r="P4" s="131"/>
      <c r="Q4" s="131" t="s">
        <v>160</v>
      </c>
      <c r="R4" s="131"/>
      <c r="S4" s="131" t="s">
        <v>161</v>
      </c>
      <c r="T4" s="131"/>
      <c r="U4" s="131" t="s">
        <v>162</v>
      </c>
    </row>
    <row r="5" spans="1:25" x14ac:dyDescent="0.35">
      <c r="I5" s="25" t="s">
        <v>36</v>
      </c>
      <c r="J5" s="30">
        <f>CORREL(C7:C30,D7:D30)</f>
        <v>0.93844459705894445</v>
      </c>
      <c r="O5" s="133">
        <f>$J5/SQRT((1-J5^2)/($U5-2))</f>
        <v>12.742662862685126</v>
      </c>
      <c r="P5" s="131"/>
      <c r="Q5" s="134">
        <f>TDIST(ABS($O5), ($U5-2), 2)</f>
        <v>1.244173216149465E-11</v>
      </c>
      <c r="R5" s="131"/>
      <c r="S5" s="133">
        <f>_xlfn.T.INV.2T(0.05, ($U5-2))</f>
        <v>2.0738730679040258</v>
      </c>
      <c r="T5" s="131"/>
      <c r="U5" s="131">
        <f>ROWS(B7:B30)</f>
        <v>24</v>
      </c>
    </row>
    <row r="6" spans="1:25" ht="62" x14ac:dyDescent="0.35">
      <c r="A6" s="8" t="s">
        <v>30</v>
      </c>
      <c r="B6" s="1" t="s">
        <v>0</v>
      </c>
      <c r="C6" s="4" t="s">
        <v>27</v>
      </c>
      <c r="D6" s="6" t="s">
        <v>63</v>
      </c>
      <c r="E6" s="16">
        <v>25</v>
      </c>
      <c r="F6" s="6" t="s">
        <v>34</v>
      </c>
      <c r="G6" s="6" t="s">
        <v>33</v>
      </c>
    </row>
    <row r="7" spans="1:25" ht="18.5" x14ac:dyDescent="0.35">
      <c r="A7">
        <v>1</v>
      </c>
      <c r="B7" s="3" t="s">
        <v>1</v>
      </c>
      <c r="C7" s="5">
        <v>75</v>
      </c>
      <c r="D7" s="13">
        <f>(F7+G7)/2 - $U68</f>
        <v>96.465000000000003</v>
      </c>
      <c r="E7" s="5">
        <f>C7 + E6</f>
        <v>100</v>
      </c>
      <c r="F7" s="12">
        <v>91</v>
      </c>
      <c r="G7" s="15">
        <v>96</v>
      </c>
    </row>
    <row r="8" spans="1:25" ht="18.5" x14ac:dyDescent="0.35">
      <c r="A8">
        <v>2</v>
      </c>
      <c r="B8" s="3" t="s">
        <v>2</v>
      </c>
      <c r="C8" s="5">
        <v>70</v>
      </c>
      <c r="D8" s="13">
        <f>(F8+G8)/2 - $U69</f>
        <v>92.674999999999997</v>
      </c>
      <c r="E8" s="5">
        <f>C8 + E6</f>
        <v>95</v>
      </c>
      <c r="F8" s="12">
        <v>95</v>
      </c>
      <c r="G8" s="15">
        <v>90</v>
      </c>
    </row>
    <row r="9" spans="1:25" ht="18.5" x14ac:dyDescent="0.35">
      <c r="A9">
        <v>3</v>
      </c>
      <c r="B9" s="3" t="s">
        <v>3</v>
      </c>
      <c r="C9" s="5">
        <v>65</v>
      </c>
      <c r="D9" s="13">
        <v>100</v>
      </c>
      <c r="E9" s="5">
        <f>C9 + E6</f>
        <v>90</v>
      </c>
      <c r="F9" s="15">
        <v>95</v>
      </c>
      <c r="G9" s="15">
        <v>95</v>
      </c>
    </row>
    <row r="10" spans="1:25" ht="18.5" x14ac:dyDescent="0.35">
      <c r="A10">
        <v>4</v>
      </c>
      <c r="B10" s="3" t="s">
        <v>4</v>
      </c>
      <c r="C10" s="5">
        <v>58</v>
      </c>
      <c r="D10" s="13">
        <f>(F10+G10)/2 -$U73</f>
        <v>77.515000000000001</v>
      </c>
      <c r="E10" s="5">
        <f>C10 + E6</f>
        <v>83</v>
      </c>
      <c r="F10" s="23">
        <v>75</v>
      </c>
      <c r="G10" s="15">
        <v>97</v>
      </c>
    </row>
    <row r="11" spans="1:25" ht="18.5" x14ac:dyDescent="0.35">
      <c r="A11">
        <v>5</v>
      </c>
      <c r="B11" s="3" t="s">
        <v>5</v>
      </c>
      <c r="C11" s="5">
        <v>56</v>
      </c>
      <c r="D11" s="13">
        <f>(F11+G11)/2 -$U70</f>
        <v>88.885000000000005</v>
      </c>
      <c r="E11" s="5">
        <f>C11 + E6</f>
        <v>81</v>
      </c>
      <c r="F11" s="15">
        <v>91</v>
      </c>
      <c r="G11" s="15">
        <v>91</v>
      </c>
    </row>
    <row r="12" spans="1:25" ht="18.5" x14ac:dyDescent="0.35">
      <c r="A12">
        <v>6</v>
      </c>
      <c r="B12" s="3" t="s">
        <v>6</v>
      </c>
      <c r="C12" s="5">
        <v>55</v>
      </c>
      <c r="D12" s="13">
        <v>100</v>
      </c>
      <c r="E12" s="5">
        <f>C12 + E6</f>
        <v>80</v>
      </c>
      <c r="F12" s="12">
        <v>98</v>
      </c>
      <c r="G12" s="15">
        <v>97</v>
      </c>
    </row>
    <row r="13" spans="1:25" ht="18.5" x14ac:dyDescent="0.35">
      <c r="A13">
        <v>7</v>
      </c>
      <c r="B13" s="3" t="s">
        <v>7</v>
      </c>
      <c r="C13" s="5">
        <v>55</v>
      </c>
      <c r="D13" s="13">
        <f>(F13+G13)/2 - $U71</f>
        <v>85.094999999999999</v>
      </c>
      <c r="E13" s="5">
        <f>C13 + E6</f>
        <v>80</v>
      </c>
      <c r="F13" s="15">
        <v>91</v>
      </c>
      <c r="G13" s="15">
        <v>91</v>
      </c>
    </row>
    <row r="14" spans="1:25" ht="18.5" x14ac:dyDescent="0.35">
      <c r="A14">
        <v>8</v>
      </c>
      <c r="B14" s="3" t="s">
        <v>8</v>
      </c>
      <c r="C14" s="5">
        <v>53</v>
      </c>
      <c r="D14" s="13">
        <v>100</v>
      </c>
      <c r="E14" s="5">
        <f>C14 + E6</f>
        <v>78</v>
      </c>
      <c r="F14" s="15">
        <v>94</v>
      </c>
      <c r="G14" s="15">
        <v>94</v>
      </c>
    </row>
    <row r="15" spans="1:25" ht="18.5" x14ac:dyDescent="0.35">
      <c r="A15">
        <v>9</v>
      </c>
      <c r="B15" s="3" t="s">
        <v>9</v>
      </c>
      <c r="C15" s="5">
        <v>47</v>
      </c>
      <c r="D15" s="13">
        <f>(F15+G15)/2 -$U72</f>
        <v>81.305000000000007</v>
      </c>
      <c r="E15" s="5">
        <f>C15 + E6</f>
        <v>72</v>
      </c>
      <c r="F15" s="14">
        <v>77</v>
      </c>
      <c r="G15" s="15">
        <v>96</v>
      </c>
    </row>
    <row r="16" spans="1:25" ht="18.5" x14ac:dyDescent="0.35">
      <c r="A16">
        <v>10</v>
      </c>
      <c r="B16" s="3" t="s">
        <v>10</v>
      </c>
      <c r="C16" s="5">
        <v>45</v>
      </c>
      <c r="D16" s="13">
        <f>(F16+G16)/2 -$U74</f>
        <v>73.724999999999994</v>
      </c>
      <c r="E16" s="5">
        <f>C16 + E6</f>
        <v>70</v>
      </c>
      <c r="F16" s="12">
        <v>70</v>
      </c>
      <c r="G16" s="15">
        <v>99</v>
      </c>
    </row>
    <row r="17" spans="1:7" ht="18.5" x14ac:dyDescent="0.35">
      <c r="A17">
        <v>11</v>
      </c>
      <c r="B17" s="3" t="s">
        <v>12</v>
      </c>
      <c r="C17" s="5">
        <v>41</v>
      </c>
      <c r="D17" s="13">
        <f>(F17+G17)/2 -$U75</f>
        <v>69.935000000000002</v>
      </c>
      <c r="E17" s="5">
        <f>C17 + E6</f>
        <v>66</v>
      </c>
      <c r="F17" s="7">
        <v>76</v>
      </c>
      <c r="G17" s="15">
        <v>93</v>
      </c>
    </row>
    <row r="18" spans="1:7" ht="18.5" x14ac:dyDescent="0.35">
      <c r="A18">
        <v>12</v>
      </c>
      <c r="B18" s="3" t="s">
        <v>11</v>
      </c>
      <c r="C18" s="5">
        <v>41</v>
      </c>
      <c r="D18" s="13">
        <f>(F18+G18)/2 -$U76</f>
        <v>66.14500000000001</v>
      </c>
      <c r="E18" s="5">
        <f>C18 + E6</f>
        <v>66</v>
      </c>
      <c r="F18" s="22">
        <v>81</v>
      </c>
      <c r="G18" s="15">
        <v>70</v>
      </c>
    </row>
    <row r="19" spans="1:7" ht="18.5" x14ac:dyDescent="0.35">
      <c r="A19">
        <v>13</v>
      </c>
      <c r="B19" s="3" t="s">
        <v>13</v>
      </c>
      <c r="C19" s="5">
        <v>38</v>
      </c>
      <c r="D19" s="13">
        <f>(F19+G19)/2 -$U78</f>
        <v>58.564999999999998</v>
      </c>
      <c r="E19" s="5">
        <f>C19 + E6</f>
        <v>63</v>
      </c>
      <c r="F19" s="24">
        <v>76</v>
      </c>
      <c r="G19" s="15">
        <v>45</v>
      </c>
    </row>
    <row r="20" spans="1:7" ht="18.5" x14ac:dyDescent="0.35">
      <c r="A20">
        <v>14</v>
      </c>
      <c r="B20" s="3" t="s">
        <v>14</v>
      </c>
      <c r="C20" s="5">
        <v>32</v>
      </c>
      <c r="D20" s="13">
        <f>(F20+G20)/2 -$U79</f>
        <v>54.774999999999999</v>
      </c>
      <c r="E20" s="5">
        <f>C20 + E6</f>
        <v>57</v>
      </c>
      <c r="F20" s="12">
        <v>43</v>
      </c>
      <c r="G20" s="15">
        <v>49</v>
      </c>
    </row>
    <row r="21" spans="1:7" ht="18.5" x14ac:dyDescent="0.35">
      <c r="A21">
        <v>15</v>
      </c>
      <c r="B21" s="3" t="s">
        <v>15</v>
      </c>
      <c r="C21" s="5">
        <v>29</v>
      </c>
      <c r="D21" s="13">
        <f>(F21+G21)/2 - $U77</f>
        <v>62.355000000000004</v>
      </c>
      <c r="E21" s="5">
        <f>C21 + E6</f>
        <v>54</v>
      </c>
      <c r="F21" s="12">
        <v>74</v>
      </c>
      <c r="G21" s="15">
        <v>72</v>
      </c>
    </row>
    <row r="22" spans="1:7" ht="18.5" x14ac:dyDescent="0.35">
      <c r="A22">
        <v>16</v>
      </c>
      <c r="B22" s="3" t="s">
        <v>16</v>
      </c>
      <c r="C22" s="5">
        <v>29</v>
      </c>
      <c r="D22" s="13">
        <f>(F22+G22)/2 - $U83</f>
        <v>39.615000000000002</v>
      </c>
      <c r="E22" s="5">
        <f>C22 + E6</f>
        <v>54</v>
      </c>
      <c r="F22" s="12">
        <v>37</v>
      </c>
      <c r="G22" s="15">
        <v>32</v>
      </c>
    </row>
    <row r="23" spans="1:7" ht="18.5" x14ac:dyDescent="0.35">
      <c r="A23">
        <v>17</v>
      </c>
      <c r="B23" s="3" t="s">
        <v>17</v>
      </c>
      <c r="C23" s="5">
        <v>26</v>
      </c>
      <c r="D23" s="13">
        <f>(F23+G23)/2 - $U80</f>
        <v>50.984999999999999</v>
      </c>
      <c r="E23" s="5">
        <f>C23 + E6</f>
        <v>51</v>
      </c>
      <c r="F23" s="12">
        <v>50</v>
      </c>
      <c r="G23" s="15">
        <v>30</v>
      </c>
    </row>
    <row r="24" spans="1:7" ht="18.5" x14ac:dyDescent="0.35">
      <c r="A24">
        <v>18</v>
      </c>
      <c r="B24" s="3" t="s">
        <v>18</v>
      </c>
      <c r="C24" s="5">
        <v>25</v>
      </c>
      <c r="D24" s="13">
        <f>(F24+G24)/2 - $U84</f>
        <v>35.825000000000003</v>
      </c>
      <c r="E24" s="5">
        <f>C24 + E6</f>
        <v>50</v>
      </c>
      <c r="F24" s="12">
        <v>37</v>
      </c>
      <c r="G24" s="15">
        <v>24</v>
      </c>
    </row>
    <row r="25" spans="1:7" ht="18.5" x14ac:dyDescent="0.35">
      <c r="A25">
        <v>19</v>
      </c>
      <c r="B25" s="3" t="s">
        <v>19</v>
      </c>
      <c r="C25" s="5">
        <v>17</v>
      </c>
      <c r="D25" s="13">
        <f>(F25+G25)/2 - $U86</f>
        <v>28.245000000000001</v>
      </c>
      <c r="E25" s="5">
        <f>C25 + E6</f>
        <v>42</v>
      </c>
      <c r="F25" s="12">
        <v>31</v>
      </c>
      <c r="G25" s="15">
        <v>27</v>
      </c>
    </row>
    <row r="26" spans="1:7" ht="18.5" x14ac:dyDescent="0.35">
      <c r="A26">
        <v>20</v>
      </c>
      <c r="B26" s="3" t="s">
        <v>24</v>
      </c>
      <c r="C26" s="5">
        <v>16</v>
      </c>
      <c r="D26" s="13">
        <f>(F26+G26)/2 - $U81</f>
        <v>47.195</v>
      </c>
      <c r="E26" s="5">
        <f>C26 + E6</f>
        <v>41</v>
      </c>
      <c r="F26" s="12">
        <v>40</v>
      </c>
      <c r="G26" s="15">
        <v>40</v>
      </c>
    </row>
    <row r="27" spans="1:7" ht="18.5" x14ac:dyDescent="0.35">
      <c r="A27">
        <v>21</v>
      </c>
      <c r="B27" s="3" t="s">
        <v>20</v>
      </c>
      <c r="C27" s="5">
        <v>14</v>
      </c>
      <c r="D27" s="13">
        <f>(F27+G27)/2 - $U82</f>
        <v>43.405000000000001</v>
      </c>
      <c r="E27" s="5">
        <f>C27 + E6</f>
        <v>39</v>
      </c>
      <c r="F27" s="12">
        <v>45</v>
      </c>
      <c r="G27" s="15">
        <v>28</v>
      </c>
    </row>
    <row r="28" spans="1:7" ht="18.5" x14ac:dyDescent="0.35">
      <c r="A28">
        <v>22</v>
      </c>
      <c r="B28" s="3" t="s">
        <v>21</v>
      </c>
      <c r="C28" s="5">
        <v>12</v>
      </c>
      <c r="D28" s="13">
        <f>(F28+G28)/2 - $U85</f>
        <v>32.034999999999997</v>
      </c>
      <c r="E28" s="5">
        <f>C28 + E6</f>
        <v>37</v>
      </c>
      <c r="F28" s="12">
        <v>38</v>
      </c>
      <c r="G28" s="15">
        <v>21</v>
      </c>
    </row>
    <row r="29" spans="1:7" ht="18.5" x14ac:dyDescent="0.35">
      <c r="A29">
        <v>23</v>
      </c>
      <c r="B29" s="3" t="s">
        <v>22</v>
      </c>
      <c r="C29" s="5">
        <v>11</v>
      </c>
      <c r="D29" s="13">
        <f>(F29+G29)/2 - $U88</f>
        <v>20.664999999999999</v>
      </c>
      <c r="E29" s="5">
        <f>C29 + E6</f>
        <v>36</v>
      </c>
      <c r="F29" s="12">
        <v>27</v>
      </c>
      <c r="G29" s="15">
        <v>17</v>
      </c>
    </row>
    <row r="30" spans="1:7" ht="18.5" x14ac:dyDescent="0.35">
      <c r="A30">
        <v>24</v>
      </c>
      <c r="B30" s="3" t="s">
        <v>23</v>
      </c>
      <c r="C30" s="5">
        <v>10</v>
      </c>
      <c r="D30" s="13">
        <f>(F30+G30)/2 - $U87</f>
        <v>24.454999999999998</v>
      </c>
      <c r="E30" s="5">
        <f>C30 + E6</f>
        <v>35</v>
      </c>
      <c r="F30" s="12">
        <v>39</v>
      </c>
      <c r="G30" s="15">
        <v>19</v>
      </c>
    </row>
    <row r="31" spans="1:7" x14ac:dyDescent="0.35">
      <c r="F31" s="21" t="s">
        <v>57</v>
      </c>
    </row>
    <row r="32" spans="1:7" x14ac:dyDescent="0.35">
      <c r="F32" s="17" t="s">
        <v>32</v>
      </c>
    </row>
    <row r="33" spans="1:39" x14ac:dyDescent="0.35">
      <c r="F33" s="17"/>
    </row>
    <row r="34" spans="1:39" x14ac:dyDescent="0.35">
      <c r="F34" s="17"/>
      <c r="O34" s="131" t="s">
        <v>159</v>
      </c>
      <c r="P34" s="131"/>
      <c r="Q34" s="131" t="s">
        <v>160</v>
      </c>
      <c r="R34" s="131"/>
      <c r="S34" s="131" t="s">
        <v>161</v>
      </c>
      <c r="T34" s="131"/>
      <c r="U34" s="131" t="s">
        <v>162</v>
      </c>
    </row>
    <row r="35" spans="1:39" ht="15.5" x14ac:dyDescent="0.35">
      <c r="I35" s="25" t="s">
        <v>36</v>
      </c>
      <c r="J35" s="27">
        <f>CORREL(C37:C60,D37:D60)</f>
        <v>0.87860748005031941</v>
      </c>
      <c r="K35" s="26" t="s">
        <v>64</v>
      </c>
      <c r="O35" s="133">
        <f>$J35/SQRT((1-J35^2)/($U35-2))</f>
        <v>8.6296314736379074</v>
      </c>
      <c r="P35" s="131"/>
      <c r="Q35" s="134">
        <f>TDIST(ABS($O35), ($U35-2), 2)</f>
        <v>1.6409844241491276E-8</v>
      </c>
      <c r="R35" s="131"/>
      <c r="S35" s="133">
        <f>_xlfn.T.INV.2T(0.05, ($U35-2))</f>
        <v>2.0738730679040258</v>
      </c>
      <c r="T35" s="131"/>
      <c r="U35" s="131">
        <f>ROWS(B37:B60)</f>
        <v>24</v>
      </c>
      <c r="AM35" s="31"/>
    </row>
    <row r="36" spans="1:39" ht="62" x14ac:dyDescent="0.35">
      <c r="A36" s="9" t="s">
        <v>35</v>
      </c>
      <c r="B36" s="1" t="s">
        <v>0</v>
      </c>
      <c r="C36" s="4" t="s">
        <v>29</v>
      </c>
      <c r="D36" s="6" t="s">
        <v>28</v>
      </c>
      <c r="E36" s="16">
        <v>20</v>
      </c>
      <c r="F36" s="6" t="s">
        <v>34</v>
      </c>
      <c r="G36" s="6" t="s">
        <v>33</v>
      </c>
    </row>
    <row r="37" spans="1:39" ht="18.5" x14ac:dyDescent="0.35">
      <c r="A37">
        <v>2</v>
      </c>
      <c r="B37" s="3" t="s">
        <v>3</v>
      </c>
      <c r="C37" s="5">
        <v>67</v>
      </c>
      <c r="D37" s="13">
        <v>100</v>
      </c>
      <c r="E37" s="5">
        <f>C37 + E36</f>
        <v>87</v>
      </c>
      <c r="F37" s="15">
        <v>95</v>
      </c>
      <c r="G37" s="15">
        <v>95</v>
      </c>
    </row>
    <row r="38" spans="1:39" ht="18.5" x14ac:dyDescent="0.35">
      <c r="A38">
        <v>3</v>
      </c>
      <c r="B38" s="3" t="s">
        <v>1</v>
      </c>
      <c r="C38" s="5">
        <v>64</v>
      </c>
      <c r="D38" s="13">
        <f>(F38+G38)/2 -$U68</f>
        <v>96.465000000000003</v>
      </c>
      <c r="E38" s="5">
        <f>C38 + E36</f>
        <v>84</v>
      </c>
      <c r="F38" s="12">
        <v>91</v>
      </c>
      <c r="G38" s="15">
        <v>96</v>
      </c>
    </row>
    <row r="39" spans="1:39" ht="18.5" x14ac:dyDescent="0.35">
      <c r="A39">
        <v>4</v>
      </c>
      <c r="B39" s="3" t="s">
        <v>7</v>
      </c>
      <c r="C39" s="5">
        <v>62</v>
      </c>
      <c r="D39" s="13">
        <f>(F39+G39)/2 - $U71</f>
        <v>85.094999999999999</v>
      </c>
      <c r="E39" s="5">
        <f>C39 + E36</f>
        <v>82</v>
      </c>
      <c r="F39" s="15">
        <v>91</v>
      </c>
      <c r="G39" s="15">
        <v>91</v>
      </c>
    </row>
    <row r="40" spans="1:39" ht="18.5" x14ac:dyDescent="0.35">
      <c r="A40">
        <v>5</v>
      </c>
      <c r="B40" s="3" t="s">
        <v>2</v>
      </c>
      <c r="C40" s="5">
        <v>58</v>
      </c>
      <c r="D40" s="13">
        <f>(F40+G40)/2 - $U69</f>
        <v>92.674999999999997</v>
      </c>
      <c r="E40" s="5">
        <f>C40 + E36</f>
        <v>78</v>
      </c>
      <c r="F40" s="12">
        <v>95</v>
      </c>
      <c r="G40" s="15">
        <v>90</v>
      </c>
    </row>
    <row r="41" spans="1:39" ht="18.5" x14ac:dyDescent="0.35">
      <c r="A41">
        <v>6</v>
      </c>
      <c r="B41" s="3" t="s">
        <v>4</v>
      </c>
      <c r="C41" s="5">
        <v>56</v>
      </c>
      <c r="D41" s="13">
        <f>(F41+G41)/2 - $U73</f>
        <v>77.515000000000001</v>
      </c>
      <c r="E41" s="5">
        <f>C41 + E36</f>
        <v>76</v>
      </c>
      <c r="F41" s="23">
        <v>75</v>
      </c>
      <c r="G41" s="15">
        <v>97</v>
      </c>
    </row>
    <row r="42" spans="1:39" ht="18.5" x14ac:dyDescent="0.35">
      <c r="A42">
        <v>7</v>
      </c>
      <c r="B42" s="3" t="s">
        <v>8</v>
      </c>
      <c r="C42" s="5">
        <v>53</v>
      </c>
      <c r="D42" s="13">
        <v>100</v>
      </c>
      <c r="E42" s="5">
        <f>C42 +E36</f>
        <v>73</v>
      </c>
      <c r="F42" s="15">
        <v>94</v>
      </c>
      <c r="G42" s="15">
        <v>94</v>
      </c>
    </row>
    <row r="43" spans="1:39" ht="18.5" x14ac:dyDescent="0.35">
      <c r="A43">
        <v>8</v>
      </c>
      <c r="B43" s="3" t="s">
        <v>5</v>
      </c>
      <c r="C43" s="5">
        <v>51</v>
      </c>
      <c r="D43" s="13">
        <f>(F43+G43)/2 - $U70</f>
        <v>88.885000000000005</v>
      </c>
      <c r="E43" s="5">
        <f>C43 + E36</f>
        <v>71</v>
      </c>
      <c r="F43" s="15">
        <v>91</v>
      </c>
      <c r="G43" s="15">
        <v>91</v>
      </c>
    </row>
    <row r="44" spans="1:39" ht="18.5" x14ac:dyDescent="0.35">
      <c r="A44">
        <v>9</v>
      </c>
      <c r="B44" s="3" t="s">
        <v>13</v>
      </c>
      <c r="C44" s="5">
        <v>50</v>
      </c>
      <c r="D44" s="13">
        <f>(F44+G44)/2 - $U78</f>
        <v>58.564999999999998</v>
      </c>
      <c r="E44" s="5">
        <f>C44 + E36</f>
        <v>70</v>
      </c>
      <c r="F44" s="24">
        <v>76</v>
      </c>
      <c r="G44" s="15">
        <v>45</v>
      </c>
    </row>
    <row r="45" spans="1:39" ht="18.5" x14ac:dyDescent="0.35">
      <c r="A45">
        <v>10</v>
      </c>
      <c r="B45" s="3" t="s">
        <v>15</v>
      </c>
      <c r="C45" s="5">
        <v>49</v>
      </c>
      <c r="D45" s="13">
        <f>(F45+G45)/2 - $U77</f>
        <v>62.355000000000004</v>
      </c>
      <c r="E45" s="5">
        <f>C45 + E36</f>
        <v>69</v>
      </c>
      <c r="F45" s="12">
        <v>74</v>
      </c>
      <c r="G45" s="15">
        <v>72</v>
      </c>
    </row>
    <row r="46" spans="1:39" ht="18.5" x14ac:dyDescent="0.35">
      <c r="A46">
        <v>11</v>
      </c>
      <c r="B46" s="3" t="s">
        <v>10</v>
      </c>
      <c r="C46" s="5">
        <v>47</v>
      </c>
      <c r="D46" s="13">
        <f>(F46+G46)/2 - $U74</f>
        <v>73.724999999999994</v>
      </c>
      <c r="E46" s="5">
        <f>C46 + E36</f>
        <v>67</v>
      </c>
      <c r="F46" s="12">
        <v>70</v>
      </c>
      <c r="G46" s="15">
        <v>99</v>
      </c>
    </row>
    <row r="47" spans="1:39" ht="18.5" x14ac:dyDescent="0.35">
      <c r="A47">
        <v>12</v>
      </c>
      <c r="B47" s="3" t="s">
        <v>9</v>
      </c>
      <c r="C47" s="5">
        <v>47</v>
      </c>
      <c r="D47" s="13">
        <f>(F47+G47)/2 - $U72</f>
        <v>81.305000000000007</v>
      </c>
      <c r="E47" s="5">
        <f>C47 +E36</f>
        <v>67</v>
      </c>
      <c r="F47" s="14">
        <v>77</v>
      </c>
      <c r="G47" s="15">
        <v>96</v>
      </c>
    </row>
    <row r="48" spans="1:39" ht="18.5" x14ac:dyDescent="0.35">
      <c r="A48">
        <v>13</v>
      </c>
      <c r="B48" s="3" t="s">
        <v>12</v>
      </c>
      <c r="C48" s="5">
        <v>46</v>
      </c>
      <c r="D48" s="13">
        <f>(F48+G48)/2 - $U75</f>
        <v>69.935000000000002</v>
      </c>
      <c r="E48" s="5">
        <f>C48 +E36</f>
        <v>66</v>
      </c>
      <c r="F48" s="7">
        <v>76</v>
      </c>
      <c r="G48" s="15">
        <v>93</v>
      </c>
    </row>
    <row r="49" spans="1:21" ht="18.5" x14ac:dyDescent="0.35">
      <c r="A49">
        <v>14</v>
      </c>
      <c r="B49" s="3" t="s">
        <v>6</v>
      </c>
      <c r="C49" s="5">
        <v>44</v>
      </c>
      <c r="D49" s="13">
        <v>100</v>
      </c>
      <c r="E49" s="5">
        <f>C49 + E36</f>
        <v>64</v>
      </c>
      <c r="F49" s="12">
        <v>98</v>
      </c>
      <c r="G49" s="15">
        <v>97</v>
      </c>
    </row>
    <row r="50" spans="1:21" ht="18.5" x14ac:dyDescent="0.35">
      <c r="A50">
        <v>15</v>
      </c>
      <c r="B50" s="3" t="s">
        <v>14</v>
      </c>
      <c r="C50" s="5">
        <v>43</v>
      </c>
      <c r="D50" s="13">
        <f>(F50+G50)/2 - $U79</f>
        <v>54.774999999999999</v>
      </c>
      <c r="E50" s="5">
        <f>C50 +E36</f>
        <v>63</v>
      </c>
      <c r="F50" s="12">
        <v>43</v>
      </c>
      <c r="G50" s="15">
        <v>49</v>
      </c>
    </row>
    <row r="51" spans="1:21" ht="18.5" x14ac:dyDescent="0.35">
      <c r="A51">
        <v>16</v>
      </c>
      <c r="B51" s="3" t="s">
        <v>11</v>
      </c>
      <c r="C51" s="5">
        <v>41</v>
      </c>
      <c r="D51" s="13">
        <f>(F51+G51)/2 - $U76</f>
        <v>66.14500000000001</v>
      </c>
      <c r="E51" s="5">
        <f>C51 +E36</f>
        <v>61</v>
      </c>
      <c r="F51" s="22">
        <v>81</v>
      </c>
      <c r="G51" s="15">
        <v>70</v>
      </c>
    </row>
    <row r="52" spans="1:21" ht="18.5" x14ac:dyDescent="0.35">
      <c r="A52">
        <v>17</v>
      </c>
      <c r="B52" s="3" t="s">
        <v>16</v>
      </c>
      <c r="C52" s="5">
        <v>36</v>
      </c>
      <c r="D52" s="13">
        <f>(F52+G52)/2 - $U83</f>
        <v>39.615000000000002</v>
      </c>
      <c r="E52" s="5">
        <f>C52 +E36</f>
        <v>56</v>
      </c>
      <c r="F52" s="12">
        <v>37</v>
      </c>
      <c r="G52" s="15">
        <v>32</v>
      </c>
    </row>
    <row r="53" spans="1:21" ht="18.5" x14ac:dyDescent="0.35">
      <c r="A53">
        <v>18</v>
      </c>
      <c r="B53" s="3" t="s">
        <v>19</v>
      </c>
      <c r="C53" s="5">
        <v>32</v>
      </c>
      <c r="D53" s="13">
        <f>(F53+G53)/2 - $U86</f>
        <v>28.245000000000001</v>
      </c>
      <c r="E53" s="5">
        <f>C53 +E36</f>
        <v>52</v>
      </c>
      <c r="F53" s="12">
        <v>31</v>
      </c>
      <c r="G53" s="15">
        <v>27</v>
      </c>
    </row>
    <row r="54" spans="1:21" ht="18.5" x14ac:dyDescent="0.35">
      <c r="A54">
        <v>19</v>
      </c>
      <c r="B54" s="3" t="s">
        <v>17</v>
      </c>
      <c r="C54" s="5">
        <v>31</v>
      </c>
      <c r="D54" s="13">
        <f>(F54+G54)/2 - $U80</f>
        <v>50.984999999999999</v>
      </c>
      <c r="E54" s="5">
        <f>C54 +E36</f>
        <v>51</v>
      </c>
      <c r="F54" s="12">
        <v>50</v>
      </c>
      <c r="G54" s="15">
        <v>30</v>
      </c>
    </row>
    <row r="55" spans="1:21" ht="18.5" x14ac:dyDescent="0.35">
      <c r="A55">
        <v>20</v>
      </c>
      <c r="B55" s="3" t="s">
        <v>21</v>
      </c>
      <c r="C55" s="5">
        <v>31</v>
      </c>
      <c r="D55" s="13">
        <f>(F55+G55)/2 - $U85</f>
        <v>32.034999999999997</v>
      </c>
      <c r="E55" s="5">
        <f>C55 +E36</f>
        <v>51</v>
      </c>
      <c r="F55" s="12">
        <v>38</v>
      </c>
      <c r="G55" s="15">
        <v>21</v>
      </c>
    </row>
    <row r="56" spans="1:21" ht="18.5" x14ac:dyDescent="0.35">
      <c r="A56">
        <v>21</v>
      </c>
      <c r="B56" s="3" t="s">
        <v>18</v>
      </c>
      <c r="C56" s="5">
        <v>29</v>
      </c>
      <c r="D56" s="13">
        <f>(F56+G56)/2 - $U84</f>
        <v>35.825000000000003</v>
      </c>
      <c r="E56" s="5">
        <f>C56 +E36</f>
        <v>49</v>
      </c>
      <c r="F56" s="12">
        <v>37</v>
      </c>
      <c r="G56" s="15">
        <v>24</v>
      </c>
    </row>
    <row r="57" spans="1:21" ht="18.5" x14ac:dyDescent="0.35">
      <c r="A57">
        <v>22</v>
      </c>
      <c r="B57" s="3" t="s">
        <v>20</v>
      </c>
      <c r="C57" s="5">
        <v>29</v>
      </c>
      <c r="D57" s="13">
        <f>(F57+G57)/2 - $U82</f>
        <v>43.405000000000001</v>
      </c>
      <c r="E57" s="5">
        <f>C57 +E36</f>
        <v>49</v>
      </c>
      <c r="F57" s="12">
        <v>45</v>
      </c>
      <c r="G57" s="15">
        <v>28</v>
      </c>
    </row>
    <row r="58" spans="1:21" ht="18.5" x14ac:dyDescent="0.35">
      <c r="A58">
        <v>24</v>
      </c>
      <c r="B58" s="3" t="s">
        <v>24</v>
      </c>
      <c r="C58" s="5">
        <v>27</v>
      </c>
      <c r="D58" s="13">
        <f>(F58+G58)/2 - $U81</f>
        <v>47.195</v>
      </c>
      <c r="E58" s="5">
        <f>C58 +E36</f>
        <v>47</v>
      </c>
      <c r="F58" s="12">
        <v>40</v>
      </c>
      <c r="G58" s="15">
        <v>40</v>
      </c>
    </row>
    <row r="59" spans="1:21" ht="18.5" x14ac:dyDescent="0.35">
      <c r="A59">
        <v>25</v>
      </c>
      <c r="B59" s="3" t="s">
        <v>23</v>
      </c>
      <c r="C59" s="5">
        <v>27</v>
      </c>
      <c r="D59" s="13">
        <f>(F59+G59)/2 - $U87</f>
        <v>24.454999999999998</v>
      </c>
      <c r="E59" s="5">
        <f>C59 +E36</f>
        <v>47</v>
      </c>
      <c r="F59" s="12">
        <v>39</v>
      </c>
      <c r="G59" s="15">
        <v>19</v>
      </c>
    </row>
    <row r="60" spans="1:21" ht="18.5" x14ac:dyDescent="0.35">
      <c r="A60">
        <v>26</v>
      </c>
      <c r="B60" s="3" t="s">
        <v>22</v>
      </c>
      <c r="C60" s="5">
        <v>23</v>
      </c>
      <c r="D60" s="13">
        <f>(F60+G60)/2 - $U88</f>
        <v>20.664999999999999</v>
      </c>
      <c r="E60" s="5">
        <f>C60 +E36</f>
        <v>43</v>
      </c>
      <c r="F60" s="12">
        <v>27</v>
      </c>
      <c r="G60" s="15">
        <v>17</v>
      </c>
    </row>
    <row r="61" spans="1:21" x14ac:dyDescent="0.35">
      <c r="F61" s="21" t="s">
        <v>57</v>
      </c>
    </row>
    <row r="62" spans="1:21" x14ac:dyDescent="0.35">
      <c r="F62" s="17" t="s">
        <v>32</v>
      </c>
    </row>
    <row r="64" spans="1:21" ht="46.5" x14ac:dyDescent="0.35">
      <c r="A64" s="9" t="s">
        <v>25</v>
      </c>
      <c r="B64" s="1" t="s">
        <v>0</v>
      </c>
      <c r="C64" s="28" t="s">
        <v>54</v>
      </c>
      <c r="D64" s="6" t="s">
        <v>28</v>
      </c>
      <c r="E64" s="6" t="s">
        <v>55</v>
      </c>
      <c r="F64" s="6" t="s">
        <v>33</v>
      </c>
      <c r="I64" s="25"/>
      <c r="J64" s="27"/>
      <c r="T64" s="90" t="s">
        <v>61</v>
      </c>
      <c r="U64" s="90" t="s">
        <v>62</v>
      </c>
    </row>
    <row r="65" spans="1:21" ht="18.5" x14ac:dyDescent="0.35">
      <c r="A65">
        <v>1</v>
      </c>
      <c r="B65" s="3" t="s">
        <v>6</v>
      </c>
      <c r="C65" s="5">
        <v>24</v>
      </c>
      <c r="D65" s="13">
        <f t="shared" ref="D65:D88" si="0">(E65+F65)/2</f>
        <v>97.5</v>
      </c>
      <c r="E65" s="12">
        <v>98</v>
      </c>
      <c r="F65" s="15">
        <v>97</v>
      </c>
      <c r="G65" s="5"/>
      <c r="H65" s="5"/>
      <c r="T65" s="2">
        <f>3.79*C65 + 16.875</f>
        <v>107.83500000000001</v>
      </c>
      <c r="U65" s="29">
        <f>D65-T65</f>
        <v>-10.335000000000008</v>
      </c>
    </row>
    <row r="66" spans="1:21" ht="18.5" x14ac:dyDescent="0.35">
      <c r="A66">
        <v>2</v>
      </c>
      <c r="B66" s="3" t="s">
        <v>3</v>
      </c>
      <c r="C66" s="5">
        <v>23</v>
      </c>
      <c r="D66" s="13">
        <f t="shared" si="0"/>
        <v>95</v>
      </c>
      <c r="E66" s="15">
        <v>95</v>
      </c>
      <c r="F66" s="15">
        <v>95</v>
      </c>
      <c r="G66" s="5"/>
      <c r="H66" s="5"/>
      <c r="T66" s="2">
        <f t="shared" ref="T66:T88" si="1">3.79*C66 + 16.875</f>
        <v>104.045</v>
      </c>
      <c r="U66" s="29">
        <f t="shared" ref="U66:U88" si="2">D66-T66</f>
        <v>-9.0450000000000017</v>
      </c>
    </row>
    <row r="67" spans="1:21" ht="18.5" x14ac:dyDescent="0.35">
      <c r="A67">
        <v>3</v>
      </c>
      <c r="B67" s="3" t="s">
        <v>8</v>
      </c>
      <c r="C67" s="5">
        <v>22</v>
      </c>
      <c r="D67" s="13">
        <f t="shared" si="0"/>
        <v>94</v>
      </c>
      <c r="E67" s="15">
        <v>94</v>
      </c>
      <c r="F67" s="15">
        <v>94</v>
      </c>
      <c r="G67" s="5"/>
      <c r="H67" s="5"/>
      <c r="T67" s="2">
        <f t="shared" si="1"/>
        <v>100.255</v>
      </c>
      <c r="U67" s="29">
        <f t="shared" si="2"/>
        <v>-6.2549999999999955</v>
      </c>
    </row>
    <row r="68" spans="1:21" ht="18.5" x14ac:dyDescent="0.35">
      <c r="A68">
        <v>4</v>
      </c>
      <c r="B68" s="3" t="s">
        <v>1</v>
      </c>
      <c r="C68" s="5">
        <v>21</v>
      </c>
      <c r="D68" s="13">
        <f t="shared" si="0"/>
        <v>93.5</v>
      </c>
      <c r="E68" s="12">
        <v>91</v>
      </c>
      <c r="F68" s="15">
        <v>96</v>
      </c>
      <c r="G68" s="5"/>
      <c r="H68" s="5"/>
      <c r="T68" s="2">
        <f t="shared" si="1"/>
        <v>96.465000000000003</v>
      </c>
      <c r="U68" s="29">
        <f t="shared" si="2"/>
        <v>-2.9650000000000034</v>
      </c>
    </row>
    <row r="69" spans="1:21" ht="18.5" x14ac:dyDescent="0.35">
      <c r="A69">
        <v>5</v>
      </c>
      <c r="B69" s="3" t="s">
        <v>2</v>
      </c>
      <c r="C69" s="5">
        <v>20</v>
      </c>
      <c r="D69" s="13">
        <f t="shared" si="0"/>
        <v>92.5</v>
      </c>
      <c r="E69" s="12">
        <v>95</v>
      </c>
      <c r="F69" s="15">
        <v>90</v>
      </c>
      <c r="G69" s="5"/>
      <c r="H69" s="5"/>
      <c r="T69" s="2">
        <f t="shared" si="1"/>
        <v>92.674999999999997</v>
      </c>
      <c r="U69" s="29">
        <f t="shared" si="2"/>
        <v>-0.17499999999999716</v>
      </c>
    </row>
    <row r="70" spans="1:21" ht="18.5" x14ac:dyDescent="0.35">
      <c r="A70">
        <v>6</v>
      </c>
      <c r="B70" s="3" t="s">
        <v>5</v>
      </c>
      <c r="C70" s="5">
        <v>19</v>
      </c>
      <c r="D70" s="13">
        <f t="shared" si="0"/>
        <v>91</v>
      </c>
      <c r="E70" s="15">
        <v>91</v>
      </c>
      <c r="F70" s="15">
        <v>91</v>
      </c>
      <c r="G70" s="5"/>
      <c r="H70" s="5"/>
      <c r="T70" s="2">
        <f t="shared" si="1"/>
        <v>88.885000000000005</v>
      </c>
      <c r="U70" s="29">
        <f t="shared" si="2"/>
        <v>2.1149999999999949</v>
      </c>
    </row>
    <row r="71" spans="1:21" ht="18.5" x14ac:dyDescent="0.35">
      <c r="A71">
        <v>7</v>
      </c>
      <c r="B71" s="3" t="s">
        <v>7</v>
      </c>
      <c r="C71" s="5">
        <v>18</v>
      </c>
      <c r="D71" s="13">
        <f t="shared" si="0"/>
        <v>91</v>
      </c>
      <c r="E71" s="15">
        <v>91</v>
      </c>
      <c r="F71" s="15">
        <v>91</v>
      </c>
      <c r="G71" s="5"/>
      <c r="H71" s="5"/>
      <c r="T71" s="2">
        <f t="shared" si="1"/>
        <v>85.094999999999999</v>
      </c>
      <c r="U71" s="29">
        <f t="shared" si="2"/>
        <v>5.9050000000000011</v>
      </c>
    </row>
    <row r="72" spans="1:21" ht="18.5" x14ac:dyDescent="0.35">
      <c r="A72">
        <v>8</v>
      </c>
      <c r="B72" s="3" t="s">
        <v>9</v>
      </c>
      <c r="C72" s="5">
        <v>17</v>
      </c>
      <c r="D72" s="13">
        <f t="shared" si="0"/>
        <v>86.5</v>
      </c>
      <c r="E72" s="14">
        <v>77</v>
      </c>
      <c r="F72" s="15">
        <v>96</v>
      </c>
      <c r="G72" s="5"/>
      <c r="H72" s="5"/>
      <c r="T72" s="2">
        <f t="shared" si="1"/>
        <v>81.305000000000007</v>
      </c>
      <c r="U72" s="29">
        <f t="shared" si="2"/>
        <v>5.1949999999999932</v>
      </c>
    </row>
    <row r="73" spans="1:21" ht="18.5" x14ac:dyDescent="0.35">
      <c r="A73">
        <v>9</v>
      </c>
      <c r="B73" s="3" t="s">
        <v>4</v>
      </c>
      <c r="C73" s="5">
        <v>16</v>
      </c>
      <c r="D73" s="13">
        <f t="shared" si="0"/>
        <v>86</v>
      </c>
      <c r="E73" s="23">
        <v>75</v>
      </c>
      <c r="F73" s="15">
        <v>97</v>
      </c>
      <c r="G73" s="5"/>
      <c r="H73" s="5"/>
      <c r="T73" s="2">
        <f t="shared" si="1"/>
        <v>77.515000000000001</v>
      </c>
      <c r="U73" s="29">
        <f t="shared" si="2"/>
        <v>8.4849999999999994</v>
      </c>
    </row>
    <row r="74" spans="1:21" ht="18.5" x14ac:dyDescent="0.35">
      <c r="A74">
        <v>10</v>
      </c>
      <c r="B74" s="3" t="s">
        <v>10</v>
      </c>
      <c r="C74" s="5">
        <v>15</v>
      </c>
      <c r="D74" s="13">
        <f t="shared" si="0"/>
        <v>84.5</v>
      </c>
      <c r="E74" s="12">
        <v>70</v>
      </c>
      <c r="F74" s="15">
        <v>99</v>
      </c>
      <c r="G74" s="5"/>
      <c r="H74" s="5"/>
      <c r="T74" s="2">
        <f t="shared" si="1"/>
        <v>73.724999999999994</v>
      </c>
      <c r="U74" s="29">
        <f t="shared" si="2"/>
        <v>10.775000000000006</v>
      </c>
    </row>
    <row r="75" spans="1:21" ht="18.5" x14ac:dyDescent="0.35">
      <c r="A75">
        <v>11</v>
      </c>
      <c r="B75" s="3" t="s">
        <v>12</v>
      </c>
      <c r="C75" s="5">
        <v>14</v>
      </c>
      <c r="D75" s="13">
        <f t="shared" si="0"/>
        <v>84.5</v>
      </c>
      <c r="E75" s="7">
        <v>76</v>
      </c>
      <c r="F75" s="15">
        <v>93</v>
      </c>
      <c r="G75" s="5"/>
      <c r="H75" s="5"/>
      <c r="T75" s="2">
        <f t="shared" si="1"/>
        <v>69.935000000000002</v>
      </c>
      <c r="U75" s="29">
        <f t="shared" si="2"/>
        <v>14.564999999999998</v>
      </c>
    </row>
    <row r="76" spans="1:21" ht="18.5" x14ac:dyDescent="0.35">
      <c r="A76">
        <v>12</v>
      </c>
      <c r="B76" s="3" t="s">
        <v>11</v>
      </c>
      <c r="C76" s="5">
        <v>13</v>
      </c>
      <c r="D76" s="13">
        <f t="shared" si="0"/>
        <v>75.5</v>
      </c>
      <c r="E76" s="22">
        <v>81</v>
      </c>
      <c r="F76" s="15">
        <v>70</v>
      </c>
      <c r="G76" s="5"/>
      <c r="H76" s="5"/>
      <c r="T76" s="2">
        <f t="shared" si="1"/>
        <v>66.14500000000001</v>
      </c>
      <c r="U76" s="29">
        <f t="shared" si="2"/>
        <v>9.3549999999999898</v>
      </c>
    </row>
    <row r="77" spans="1:21" ht="18.5" x14ac:dyDescent="0.35">
      <c r="A77">
        <v>13</v>
      </c>
      <c r="B77" s="3" t="s">
        <v>15</v>
      </c>
      <c r="C77" s="5">
        <v>12</v>
      </c>
      <c r="D77" s="13">
        <f t="shared" si="0"/>
        <v>73</v>
      </c>
      <c r="E77" s="12">
        <v>74</v>
      </c>
      <c r="F77" s="15">
        <v>72</v>
      </c>
      <c r="G77" s="5"/>
      <c r="H77" s="5"/>
      <c r="T77" s="2">
        <f t="shared" si="1"/>
        <v>62.355000000000004</v>
      </c>
      <c r="U77" s="29">
        <f t="shared" si="2"/>
        <v>10.644999999999996</v>
      </c>
    </row>
    <row r="78" spans="1:21" ht="18.5" x14ac:dyDescent="0.35">
      <c r="A78">
        <v>14</v>
      </c>
      <c r="B78" s="3" t="s">
        <v>13</v>
      </c>
      <c r="C78" s="5">
        <v>11</v>
      </c>
      <c r="D78" s="13">
        <f t="shared" si="0"/>
        <v>60.5</v>
      </c>
      <c r="E78" s="24">
        <v>76</v>
      </c>
      <c r="F78" s="15">
        <v>45</v>
      </c>
      <c r="G78" s="5"/>
      <c r="H78" s="5"/>
      <c r="T78" s="2">
        <f t="shared" si="1"/>
        <v>58.564999999999998</v>
      </c>
      <c r="U78" s="29">
        <f t="shared" si="2"/>
        <v>1.9350000000000023</v>
      </c>
    </row>
    <row r="79" spans="1:21" ht="18.5" x14ac:dyDescent="0.35">
      <c r="A79">
        <v>15</v>
      </c>
      <c r="B79" s="3" t="s">
        <v>14</v>
      </c>
      <c r="C79" s="5">
        <v>10</v>
      </c>
      <c r="D79" s="13">
        <f t="shared" si="0"/>
        <v>46</v>
      </c>
      <c r="E79" s="12">
        <v>43</v>
      </c>
      <c r="F79" s="15">
        <v>49</v>
      </c>
      <c r="G79" s="5"/>
      <c r="H79" s="5"/>
      <c r="T79" s="2">
        <f t="shared" si="1"/>
        <v>54.774999999999999</v>
      </c>
      <c r="U79" s="29">
        <f t="shared" si="2"/>
        <v>-8.7749999999999986</v>
      </c>
    </row>
    <row r="80" spans="1:21" ht="18.5" x14ac:dyDescent="0.35">
      <c r="A80">
        <v>16</v>
      </c>
      <c r="B80" s="3" t="s">
        <v>17</v>
      </c>
      <c r="C80" s="5">
        <v>9</v>
      </c>
      <c r="D80" s="13">
        <f t="shared" si="0"/>
        <v>40</v>
      </c>
      <c r="E80" s="12">
        <v>50</v>
      </c>
      <c r="F80" s="15">
        <v>30</v>
      </c>
      <c r="G80" s="5"/>
      <c r="H80" s="5"/>
      <c r="T80" s="2">
        <f t="shared" si="1"/>
        <v>50.984999999999999</v>
      </c>
      <c r="U80" s="29">
        <f t="shared" si="2"/>
        <v>-10.984999999999999</v>
      </c>
    </row>
    <row r="81" spans="1:42" ht="18.5" x14ac:dyDescent="0.35">
      <c r="A81">
        <v>17</v>
      </c>
      <c r="B81" s="3" t="s">
        <v>24</v>
      </c>
      <c r="C81" s="5">
        <v>8</v>
      </c>
      <c r="D81" s="13">
        <f t="shared" si="0"/>
        <v>40</v>
      </c>
      <c r="E81" s="12">
        <v>40</v>
      </c>
      <c r="F81" s="15">
        <v>40</v>
      </c>
      <c r="G81" s="5"/>
      <c r="H81" s="5"/>
      <c r="T81" s="2">
        <f t="shared" si="1"/>
        <v>47.195</v>
      </c>
      <c r="U81" s="29">
        <f t="shared" si="2"/>
        <v>-7.1950000000000003</v>
      </c>
    </row>
    <row r="82" spans="1:42" ht="18.5" x14ac:dyDescent="0.35">
      <c r="A82">
        <v>18</v>
      </c>
      <c r="B82" s="3" t="s">
        <v>20</v>
      </c>
      <c r="C82" s="5">
        <v>7</v>
      </c>
      <c r="D82" s="13">
        <f t="shared" si="0"/>
        <v>36.5</v>
      </c>
      <c r="E82" s="12">
        <v>45</v>
      </c>
      <c r="F82" s="15">
        <v>28</v>
      </c>
      <c r="G82" s="5"/>
      <c r="H82" s="5"/>
      <c r="T82" s="2">
        <f t="shared" si="1"/>
        <v>43.405000000000001</v>
      </c>
      <c r="U82" s="29">
        <f t="shared" si="2"/>
        <v>-6.9050000000000011</v>
      </c>
    </row>
    <row r="83" spans="1:42" ht="18.5" x14ac:dyDescent="0.35">
      <c r="A83">
        <v>19</v>
      </c>
      <c r="B83" s="3" t="s">
        <v>16</v>
      </c>
      <c r="C83" s="5">
        <v>6</v>
      </c>
      <c r="D83" s="13">
        <f t="shared" si="0"/>
        <v>34.5</v>
      </c>
      <c r="E83" s="12">
        <v>37</v>
      </c>
      <c r="F83" s="15">
        <v>32</v>
      </c>
      <c r="G83" s="5"/>
      <c r="H83" s="5"/>
      <c r="T83" s="2">
        <f t="shared" si="1"/>
        <v>39.615000000000002</v>
      </c>
      <c r="U83" s="29">
        <f t="shared" si="2"/>
        <v>-5.115000000000002</v>
      </c>
    </row>
    <row r="84" spans="1:42" ht="18.5" x14ac:dyDescent="0.35">
      <c r="A84">
        <v>20</v>
      </c>
      <c r="B84" s="3" t="s">
        <v>18</v>
      </c>
      <c r="C84" s="5">
        <v>5</v>
      </c>
      <c r="D84" s="13">
        <f t="shared" si="0"/>
        <v>30.5</v>
      </c>
      <c r="E84" s="12">
        <v>37</v>
      </c>
      <c r="F84" s="15">
        <v>24</v>
      </c>
      <c r="G84" s="5"/>
      <c r="H84" s="5"/>
      <c r="T84" s="2">
        <f t="shared" si="1"/>
        <v>35.825000000000003</v>
      </c>
      <c r="U84" s="29">
        <f t="shared" si="2"/>
        <v>-5.3250000000000028</v>
      </c>
    </row>
    <row r="85" spans="1:42" ht="18.5" x14ac:dyDescent="0.35">
      <c r="A85">
        <v>21</v>
      </c>
      <c r="B85" s="3" t="s">
        <v>21</v>
      </c>
      <c r="C85" s="5">
        <v>4</v>
      </c>
      <c r="D85" s="13">
        <f t="shared" si="0"/>
        <v>29.5</v>
      </c>
      <c r="E85" s="12">
        <v>38</v>
      </c>
      <c r="F85" s="15">
        <v>21</v>
      </c>
      <c r="G85" s="5"/>
      <c r="H85" s="5"/>
      <c r="T85" s="2">
        <f t="shared" si="1"/>
        <v>32.034999999999997</v>
      </c>
      <c r="U85" s="29">
        <f t="shared" si="2"/>
        <v>-2.5349999999999966</v>
      </c>
    </row>
    <row r="86" spans="1:42" ht="18.5" x14ac:dyDescent="0.35">
      <c r="A86">
        <v>22</v>
      </c>
      <c r="B86" s="3" t="s">
        <v>19</v>
      </c>
      <c r="C86" s="5">
        <v>3</v>
      </c>
      <c r="D86" s="13">
        <f t="shared" si="0"/>
        <v>29</v>
      </c>
      <c r="E86" s="12">
        <v>31</v>
      </c>
      <c r="F86" s="15">
        <v>27</v>
      </c>
      <c r="G86" s="5"/>
      <c r="H86" s="5"/>
      <c r="T86" s="2">
        <f t="shared" si="1"/>
        <v>28.245000000000001</v>
      </c>
      <c r="U86" s="29">
        <f t="shared" si="2"/>
        <v>0.75499999999999901</v>
      </c>
    </row>
    <row r="87" spans="1:42" ht="18.5" x14ac:dyDescent="0.35">
      <c r="A87">
        <v>23</v>
      </c>
      <c r="B87" s="3" t="s">
        <v>23</v>
      </c>
      <c r="C87" s="5">
        <v>2</v>
      </c>
      <c r="D87" s="13">
        <f t="shared" si="0"/>
        <v>29</v>
      </c>
      <c r="E87" s="12">
        <v>39</v>
      </c>
      <c r="F87" s="15">
        <v>19</v>
      </c>
      <c r="G87" s="5"/>
      <c r="H87" s="5"/>
      <c r="T87" s="2">
        <f t="shared" si="1"/>
        <v>24.454999999999998</v>
      </c>
      <c r="U87" s="29">
        <f t="shared" si="2"/>
        <v>4.5450000000000017</v>
      </c>
    </row>
    <row r="88" spans="1:42" ht="18.5" x14ac:dyDescent="0.35">
      <c r="A88">
        <v>24</v>
      </c>
      <c r="B88" s="3" t="s">
        <v>22</v>
      </c>
      <c r="C88" s="5">
        <v>1</v>
      </c>
      <c r="D88" s="13">
        <f t="shared" si="0"/>
        <v>22</v>
      </c>
      <c r="E88" s="12">
        <v>27</v>
      </c>
      <c r="F88" s="15">
        <v>17</v>
      </c>
      <c r="G88" s="5"/>
      <c r="H88" s="5"/>
      <c r="T88" s="2">
        <f t="shared" si="1"/>
        <v>20.664999999999999</v>
      </c>
      <c r="U88" s="29">
        <f t="shared" si="2"/>
        <v>1.3350000000000009</v>
      </c>
    </row>
    <row r="89" spans="1:42" ht="43.5" customHeight="1" x14ac:dyDescent="0.35">
      <c r="A89" s="9" t="s">
        <v>26</v>
      </c>
      <c r="B89" s="3" t="s">
        <v>56</v>
      </c>
      <c r="C89" s="3" t="s">
        <v>56</v>
      </c>
      <c r="D89" s="3" t="s">
        <v>56</v>
      </c>
      <c r="E89" s="3" t="s">
        <v>56</v>
      </c>
      <c r="F89" s="3" t="s">
        <v>56</v>
      </c>
      <c r="H89" s="2"/>
      <c r="T89" s="90" t="s">
        <v>61</v>
      </c>
      <c r="U89" s="90" t="s">
        <v>62</v>
      </c>
      <c r="Y89" s="150" t="s">
        <v>189</v>
      </c>
      <c r="AD89" s="218" t="s">
        <v>259</v>
      </c>
      <c r="AO89" s="90" t="s">
        <v>61</v>
      </c>
      <c r="AP89" s="90" t="s">
        <v>62</v>
      </c>
    </row>
    <row r="90" spans="1:42" ht="18.5" x14ac:dyDescent="0.35">
      <c r="A90">
        <v>1</v>
      </c>
      <c r="B90" s="3" t="s">
        <v>37</v>
      </c>
      <c r="C90" s="5">
        <v>24</v>
      </c>
      <c r="D90" s="13">
        <f t="shared" ref="D90:D113" si="3">(E90+F90)/2</f>
        <v>97</v>
      </c>
      <c r="E90" s="12">
        <v>98</v>
      </c>
      <c r="F90" s="15">
        <v>96</v>
      </c>
      <c r="T90" s="2">
        <f>3.535*C90 + 19.667</f>
        <v>104.50700000000001</v>
      </c>
      <c r="U90" s="29">
        <f>D90-T90</f>
        <v>-7.507000000000005</v>
      </c>
      <c r="X90" s="217"/>
      <c r="Y90" s="149" t="s">
        <v>37</v>
      </c>
      <c r="Z90" s="5">
        <v>28</v>
      </c>
      <c r="AA90" s="13">
        <f t="shared" ref="AA90:AA91" si="4">(AB90+AC90)/2</f>
        <v>97</v>
      </c>
      <c r="AB90" s="12">
        <v>98</v>
      </c>
      <c r="AC90" s="15">
        <v>96</v>
      </c>
      <c r="AO90" s="2">
        <f>2.9728*Z90 + 21.093</f>
        <v>104.3314</v>
      </c>
      <c r="AP90" s="29">
        <f>AA90-AO90</f>
        <v>-7.3314000000000021</v>
      </c>
    </row>
    <row r="91" spans="1:42" ht="18.5" x14ac:dyDescent="0.35">
      <c r="A91">
        <v>2</v>
      </c>
      <c r="B91" s="3" t="s">
        <v>58</v>
      </c>
      <c r="C91" s="5">
        <v>23</v>
      </c>
      <c r="D91" s="13">
        <f t="shared" si="3"/>
        <v>97</v>
      </c>
      <c r="E91" s="12">
        <v>99</v>
      </c>
      <c r="F91" s="15">
        <v>95</v>
      </c>
      <c r="T91" s="2">
        <f t="shared" ref="T91:T113" si="5">3.535*C91 + 19.667</f>
        <v>100.97200000000001</v>
      </c>
      <c r="U91" s="29">
        <f t="shared" ref="U91:U113" si="6">D91-T91</f>
        <v>-3.9720000000000084</v>
      </c>
      <c r="X91" s="217"/>
      <c r="Y91" s="149" t="s">
        <v>58</v>
      </c>
      <c r="Z91" s="5">
        <v>27</v>
      </c>
      <c r="AA91" s="13">
        <f t="shared" si="4"/>
        <v>97</v>
      </c>
      <c r="AB91" s="12">
        <v>99</v>
      </c>
      <c r="AC91" s="15">
        <v>95</v>
      </c>
      <c r="AO91" s="2">
        <f t="shared" ref="AO91:AO116" si="7">2.9728*Z91 + 21.093</f>
        <v>101.3586</v>
      </c>
      <c r="AP91" s="29">
        <f t="shared" ref="AP91:AP116" si="8">AA91-AO91</f>
        <v>-4.3585999999999956</v>
      </c>
    </row>
    <row r="92" spans="1:42" ht="18.5" x14ac:dyDescent="0.35">
      <c r="A92">
        <v>3</v>
      </c>
      <c r="B92" s="3" t="s">
        <v>186</v>
      </c>
      <c r="C92" s="5">
        <v>22</v>
      </c>
      <c r="D92" s="13">
        <f t="shared" ref="D92" si="9">(E92+F92)/2</f>
        <v>94</v>
      </c>
      <c r="E92" s="12">
        <v>91</v>
      </c>
      <c r="F92" s="15">
        <v>97</v>
      </c>
      <c r="T92" s="2">
        <f t="shared" si="5"/>
        <v>97.437000000000012</v>
      </c>
      <c r="U92" s="29">
        <f t="shared" ref="U92" si="10">D92-T92</f>
        <v>-3.4370000000000118</v>
      </c>
      <c r="X92" s="217" t="s">
        <v>145</v>
      </c>
      <c r="Y92" s="151" t="s">
        <v>192</v>
      </c>
      <c r="Z92" s="152">
        <v>26</v>
      </c>
      <c r="AA92" s="153">
        <f>(AB92+AC92)/2</f>
        <v>96</v>
      </c>
      <c r="AB92" s="167">
        <v>95</v>
      </c>
      <c r="AC92" s="155">
        <v>97</v>
      </c>
      <c r="AO92" s="2">
        <f t="shared" si="7"/>
        <v>98.385800000000003</v>
      </c>
      <c r="AP92" s="29">
        <f t="shared" si="8"/>
        <v>-2.3858000000000033</v>
      </c>
    </row>
    <row r="93" spans="1:42" ht="18.5" x14ac:dyDescent="0.35">
      <c r="A93">
        <v>4</v>
      </c>
      <c r="B93" s="3" t="s">
        <v>38</v>
      </c>
      <c r="C93" s="5">
        <v>21</v>
      </c>
      <c r="D93" s="13">
        <f t="shared" si="3"/>
        <v>93</v>
      </c>
      <c r="E93" s="12">
        <v>94</v>
      </c>
      <c r="F93" s="15">
        <v>92</v>
      </c>
      <c r="T93" s="2">
        <f t="shared" si="5"/>
        <v>93.902000000000001</v>
      </c>
      <c r="U93" s="29">
        <f t="shared" si="6"/>
        <v>-0.90200000000000102</v>
      </c>
      <c r="X93" s="217"/>
      <c r="Y93" s="149" t="s">
        <v>186</v>
      </c>
      <c r="Z93" s="5">
        <v>25</v>
      </c>
      <c r="AA93" s="13">
        <f t="shared" ref="AA93:AA110" si="11">(AB93+AC93)/2</f>
        <v>94</v>
      </c>
      <c r="AB93" s="12">
        <v>91</v>
      </c>
      <c r="AC93" s="15">
        <v>97</v>
      </c>
      <c r="AO93" s="2">
        <f t="shared" si="7"/>
        <v>95.412999999999997</v>
      </c>
      <c r="AP93" s="29">
        <f t="shared" si="8"/>
        <v>-1.4129999999999967</v>
      </c>
    </row>
    <row r="94" spans="1:42" ht="18.5" x14ac:dyDescent="0.35">
      <c r="A94">
        <v>5</v>
      </c>
      <c r="B94" s="3" t="s">
        <v>39</v>
      </c>
      <c r="C94" s="5">
        <v>20</v>
      </c>
      <c r="D94" s="13">
        <f t="shared" si="3"/>
        <v>89</v>
      </c>
      <c r="E94" s="12">
        <v>83</v>
      </c>
      <c r="F94" s="15">
        <v>95</v>
      </c>
      <c r="T94" s="2">
        <f t="shared" si="5"/>
        <v>90.367000000000004</v>
      </c>
      <c r="U94" s="29">
        <f t="shared" si="6"/>
        <v>-1.3670000000000044</v>
      </c>
      <c r="X94" s="217"/>
      <c r="Y94" s="149" t="s">
        <v>38</v>
      </c>
      <c r="Z94" s="5">
        <v>24</v>
      </c>
      <c r="AA94" s="13">
        <f t="shared" si="11"/>
        <v>93</v>
      </c>
      <c r="AB94" s="12">
        <v>94</v>
      </c>
      <c r="AC94" s="15">
        <v>92</v>
      </c>
      <c r="AO94" s="2">
        <f t="shared" si="7"/>
        <v>92.440200000000004</v>
      </c>
      <c r="AP94" s="29">
        <f t="shared" si="8"/>
        <v>0.55979999999999563</v>
      </c>
    </row>
    <row r="95" spans="1:42" ht="18.5" x14ac:dyDescent="0.35">
      <c r="A95">
        <v>6</v>
      </c>
      <c r="B95" s="3" t="s">
        <v>40</v>
      </c>
      <c r="C95" s="5">
        <v>19</v>
      </c>
      <c r="D95" s="13">
        <f t="shared" si="3"/>
        <v>88.5</v>
      </c>
      <c r="E95" s="14">
        <v>98</v>
      </c>
      <c r="F95" s="15">
        <v>79</v>
      </c>
      <c r="T95" s="2">
        <f t="shared" si="5"/>
        <v>86.832000000000008</v>
      </c>
      <c r="U95" s="29">
        <f t="shared" si="6"/>
        <v>1.6679999999999922</v>
      </c>
      <c r="X95" s="217"/>
      <c r="Y95" s="149" t="s">
        <v>39</v>
      </c>
      <c r="Z95" s="5">
        <v>23</v>
      </c>
      <c r="AA95" s="13">
        <f t="shared" si="11"/>
        <v>89</v>
      </c>
      <c r="AB95" s="12">
        <v>83</v>
      </c>
      <c r="AC95" s="15">
        <v>95</v>
      </c>
      <c r="AO95" s="2">
        <f t="shared" si="7"/>
        <v>89.467399999999998</v>
      </c>
      <c r="AP95" s="29">
        <f t="shared" si="8"/>
        <v>-0.46739999999999782</v>
      </c>
    </row>
    <row r="96" spans="1:42" ht="18.5" x14ac:dyDescent="0.35">
      <c r="A96">
        <v>7</v>
      </c>
      <c r="B96" s="3" t="s">
        <v>41</v>
      </c>
      <c r="C96" s="5">
        <v>18</v>
      </c>
      <c r="D96" s="13">
        <f t="shared" si="3"/>
        <v>87.5</v>
      </c>
      <c r="E96" s="12">
        <v>91</v>
      </c>
      <c r="F96" s="15">
        <v>84</v>
      </c>
      <c r="T96" s="2">
        <f t="shared" si="5"/>
        <v>83.296999999999997</v>
      </c>
      <c r="U96" s="29">
        <f t="shared" si="6"/>
        <v>4.203000000000003</v>
      </c>
      <c r="X96" s="217"/>
      <c r="Y96" s="149" t="s">
        <v>40</v>
      </c>
      <c r="Z96" s="5">
        <v>22</v>
      </c>
      <c r="AA96" s="13">
        <f t="shared" si="11"/>
        <v>88.5</v>
      </c>
      <c r="AB96" s="14">
        <v>98</v>
      </c>
      <c r="AC96" s="15">
        <v>79</v>
      </c>
      <c r="AO96" s="2">
        <f t="shared" si="7"/>
        <v>86.494600000000005</v>
      </c>
      <c r="AP96" s="29">
        <f t="shared" si="8"/>
        <v>2.0053999999999945</v>
      </c>
    </row>
    <row r="97" spans="1:42" ht="18.5" x14ac:dyDescent="0.35">
      <c r="A97">
        <v>8</v>
      </c>
      <c r="B97" s="3" t="s">
        <v>187</v>
      </c>
      <c r="C97" s="5">
        <v>17</v>
      </c>
      <c r="D97" s="13">
        <f t="shared" ref="D97" si="12">(E97+F97)/2</f>
        <v>85</v>
      </c>
      <c r="E97" s="12">
        <v>83</v>
      </c>
      <c r="F97" s="15">
        <v>87</v>
      </c>
      <c r="T97" s="2">
        <f t="shared" si="5"/>
        <v>79.762</v>
      </c>
      <c r="U97" s="29">
        <f t="shared" ref="U97" si="13">D97-T97</f>
        <v>5.2379999999999995</v>
      </c>
      <c r="X97" s="217"/>
      <c r="Y97" s="149" t="s">
        <v>41</v>
      </c>
      <c r="Z97" s="5">
        <v>21</v>
      </c>
      <c r="AA97" s="13">
        <f t="shared" si="11"/>
        <v>87.5</v>
      </c>
      <c r="AB97" s="12">
        <v>91</v>
      </c>
      <c r="AC97" s="15">
        <v>84</v>
      </c>
      <c r="AO97" s="2">
        <f t="shared" si="7"/>
        <v>83.521799999999999</v>
      </c>
      <c r="AP97" s="29">
        <f t="shared" si="8"/>
        <v>3.9782000000000011</v>
      </c>
    </row>
    <row r="98" spans="1:42" ht="18.5" x14ac:dyDescent="0.35">
      <c r="A98">
        <v>9</v>
      </c>
      <c r="B98" s="3" t="s">
        <v>42</v>
      </c>
      <c r="C98" s="5">
        <v>16</v>
      </c>
      <c r="D98" s="13">
        <f t="shared" si="3"/>
        <v>83.5</v>
      </c>
      <c r="E98" s="14">
        <v>85</v>
      </c>
      <c r="F98" s="15">
        <v>82</v>
      </c>
      <c r="T98" s="2">
        <f t="shared" si="5"/>
        <v>76.227000000000004</v>
      </c>
      <c r="U98" s="29">
        <f t="shared" si="6"/>
        <v>7.2729999999999961</v>
      </c>
      <c r="X98" s="217"/>
      <c r="Y98" s="149" t="s">
        <v>187</v>
      </c>
      <c r="Z98" s="5">
        <v>20</v>
      </c>
      <c r="AA98" s="13">
        <f t="shared" si="11"/>
        <v>85</v>
      </c>
      <c r="AB98" s="12">
        <v>83</v>
      </c>
      <c r="AC98" s="15">
        <v>87</v>
      </c>
      <c r="AO98" s="2">
        <f t="shared" si="7"/>
        <v>80.548999999999992</v>
      </c>
      <c r="AP98" s="29">
        <f t="shared" si="8"/>
        <v>4.4510000000000076</v>
      </c>
    </row>
    <row r="99" spans="1:42" ht="18.5" x14ac:dyDescent="0.35">
      <c r="A99">
        <v>10</v>
      </c>
      <c r="B99" s="3" t="s">
        <v>43</v>
      </c>
      <c r="C99" s="5">
        <v>15</v>
      </c>
      <c r="D99" s="13">
        <f t="shared" si="3"/>
        <v>82.5</v>
      </c>
      <c r="E99" s="12">
        <v>89</v>
      </c>
      <c r="F99" s="15">
        <v>76</v>
      </c>
      <c r="T99" s="2">
        <f t="shared" si="5"/>
        <v>72.692000000000007</v>
      </c>
      <c r="U99" s="29">
        <f t="shared" si="6"/>
        <v>9.8079999999999927</v>
      </c>
      <c r="X99" s="217"/>
      <c r="Y99" s="149" t="s">
        <v>42</v>
      </c>
      <c r="Z99" s="5">
        <v>19</v>
      </c>
      <c r="AA99" s="13">
        <f t="shared" si="11"/>
        <v>83.5</v>
      </c>
      <c r="AB99" s="14">
        <v>85</v>
      </c>
      <c r="AC99" s="15">
        <v>82</v>
      </c>
      <c r="AO99" s="2">
        <f t="shared" si="7"/>
        <v>77.5762</v>
      </c>
      <c r="AP99" s="29">
        <f t="shared" si="8"/>
        <v>5.9238</v>
      </c>
    </row>
    <row r="100" spans="1:42" ht="18.5" x14ac:dyDescent="0.35">
      <c r="A100">
        <v>11</v>
      </c>
      <c r="B100" s="3" t="s">
        <v>44</v>
      </c>
      <c r="C100" s="5">
        <v>14</v>
      </c>
      <c r="D100" s="13">
        <f t="shared" si="3"/>
        <v>76.5</v>
      </c>
      <c r="E100" s="12">
        <v>80</v>
      </c>
      <c r="F100" s="15">
        <v>73</v>
      </c>
      <c r="T100" s="2">
        <f t="shared" si="5"/>
        <v>69.157000000000011</v>
      </c>
      <c r="U100" s="29">
        <f t="shared" si="6"/>
        <v>7.3429999999999893</v>
      </c>
      <c r="X100" s="217"/>
      <c r="Y100" s="149" t="s">
        <v>43</v>
      </c>
      <c r="Z100" s="5">
        <v>18</v>
      </c>
      <c r="AA100" s="13">
        <f t="shared" si="11"/>
        <v>82.5</v>
      </c>
      <c r="AB100" s="12">
        <v>89</v>
      </c>
      <c r="AC100" s="15">
        <v>76</v>
      </c>
      <c r="AO100" s="2">
        <f t="shared" si="7"/>
        <v>74.603399999999993</v>
      </c>
      <c r="AP100" s="29">
        <f t="shared" si="8"/>
        <v>7.8966000000000065</v>
      </c>
    </row>
    <row r="101" spans="1:42" ht="19" customHeight="1" x14ac:dyDescent="0.35">
      <c r="A101">
        <v>12</v>
      </c>
      <c r="B101" s="3" t="s">
        <v>45</v>
      </c>
      <c r="C101" s="5">
        <v>13</v>
      </c>
      <c r="D101" s="13">
        <f t="shared" si="3"/>
        <v>68.5</v>
      </c>
      <c r="E101" s="12">
        <v>97</v>
      </c>
      <c r="F101" s="15">
        <v>40</v>
      </c>
      <c r="T101" s="2">
        <f t="shared" si="5"/>
        <v>65.622</v>
      </c>
      <c r="U101" s="29">
        <f t="shared" si="6"/>
        <v>2.8780000000000001</v>
      </c>
      <c r="X101" s="217" t="s">
        <v>145</v>
      </c>
      <c r="Y101" s="160" t="s">
        <v>44</v>
      </c>
      <c r="Z101" s="118">
        <v>17</v>
      </c>
      <c r="AA101" s="161">
        <f t="shared" si="11"/>
        <v>76.5</v>
      </c>
      <c r="AB101" s="162">
        <v>80</v>
      </c>
      <c r="AC101" s="163">
        <v>73</v>
      </c>
      <c r="AO101" s="2">
        <f t="shared" si="7"/>
        <v>71.630600000000001</v>
      </c>
      <c r="AP101" s="29">
        <f t="shared" si="8"/>
        <v>4.8693999999999988</v>
      </c>
    </row>
    <row r="102" spans="1:42" ht="18.5" x14ac:dyDescent="0.35">
      <c r="A102">
        <v>13</v>
      </c>
      <c r="B102" s="3" t="s">
        <v>46</v>
      </c>
      <c r="C102" s="5">
        <v>12</v>
      </c>
      <c r="D102" s="13">
        <f t="shared" si="3"/>
        <v>66.5</v>
      </c>
      <c r="E102" s="12">
        <v>79</v>
      </c>
      <c r="F102" s="15">
        <v>54</v>
      </c>
      <c r="T102" s="2">
        <f t="shared" si="5"/>
        <v>62.087000000000003</v>
      </c>
      <c r="U102" s="29">
        <f t="shared" si="6"/>
        <v>4.4129999999999967</v>
      </c>
      <c r="X102" s="217" t="s">
        <v>145</v>
      </c>
      <c r="Y102" s="151" t="s">
        <v>155</v>
      </c>
      <c r="Z102" s="152">
        <v>16</v>
      </c>
      <c r="AA102" s="153">
        <f t="shared" si="11"/>
        <v>75</v>
      </c>
      <c r="AB102" s="154">
        <v>66</v>
      </c>
      <c r="AC102" s="155">
        <v>84</v>
      </c>
      <c r="AO102" s="2">
        <f t="shared" si="7"/>
        <v>68.657799999999995</v>
      </c>
      <c r="AP102" s="29">
        <f t="shared" si="8"/>
        <v>6.3422000000000054</v>
      </c>
    </row>
    <row r="103" spans="1:42" ht="18.5" x14ac:dyDescent="0.35">
      <c r="A103">
        <v>14</v>
      </c>
      <c r="B103" s="3" t="s">
        <v>47</v>
      </c>
      <c r="C103" s="5">
        <v>11</v>
      </c>
      <c r="D103" s="13">
        <f t="shared" si="3"/>
        <v>52</v>
      </c>
      <c r="E103" s="12">
        <v>58</v>
      </c>
      <c r="F103" s="15">
        <v>46</v>
      </c>
      <c r="T103" s="2">
        <f t="shared" si="5"/>
        <v>58.552000000000007</v>
      </c>
      <c r="U103" s="29">
        <f t="shared" si="6"/>
        <v>-6.5520000000000067</v>
      </c>
      <c r="X103" s="217"/>
      <c r="Y103" s="149" t="s">
        <v>45</v>
      </c>
      <c r="Z103" s="5">
        <v>15</v>
      </c>
      <c r="AA103" s="13">
        <f t="shared" si="11"/>
        <v>68.5</v>
      </c>
      <c r="AB103" s="12">
        <v>97</v>
      </c>
      <c r="AC103" s="15">
        <v>40</v>
      </c>
      <c r="AO103" s="2">
        <f t="shared" si="7"/>
        <v>65.685000000000002</v>
      </c>
      <c r="AP103" s="29">
        <f t="shared" si="8"/>
        <v>2.8149999999999977</v>
      </c>
    </row>
    <row r="104" spans="1:42" ht="18.5" x14ac:dyDescent="0.35">
      <c r="A104">
        <v>15</v>
      </c>
      <c r="B104" s="3" t="s">
        <v>151</v>
      </c>
      <c r="C104" s="5">
        <v>10</v>
      </c>
      <c r="D104" s="13">
        <f t="shared" si="3"/>
        <v>49</v>
      </c>
      <c r="E104" s="12">
        <v>44</v>
      </c>
      <c r="F104" s="15">
        <v>54</v>
      </c>
      <c r="T104" s="2">
        <f t="shared" si="5"/>
        <v>55.017000000000003</v>
      </c>
      <c r="U104" s="29">
        <f t="shared" si="6"/>
        <v>-6.017000000000003</v>
      </c>
      <c r="X104" s="217"/>
      <c r="Y104" s="149" t="s">
        <v>46</v>
      </c>
      <c r="Z104" s="5">
        <v>14</v>
      </c>
      <c r="AA104" s="13">
        <f t="shared" si="11"/>
        <v>66.5</v>
      </c>
      <c r="AB104" s="12">
        <v>79</v>
      </c>
      <c r="AC104" s="15">
        <v>54</v>
      </c>
      <c r="AO104" s="2">
        <f t="shared" si="7"/>
        <v>62.712199999999996</v>
      </c>
      <c r="AP104" s="29">
        <f t="shared" si="8"/>
        <v>3.7878000000000043</v>
      </c>
    </row>
    <row r="105" spans="1:42" ht="18.5" x14ac:dyDescent="0.35">
      <c r="A105">
        <v>16</v>
      </c>
      <c r="B105" s="3" t="s">
        <v>48</v>
      </c>
      <c r="C105" s="5">
        <v>9</v>
      </c>
      <c r="D105" s="13">
        <f t="shared" si="3"/>
        <v>43.5</v>
      </c>
      <c r="E105" s="12">
        <v>48</v>
      </c>
      <c r="F105" s="15">
        <v>39</v>
      </c>
      <c r="T105" s="2">
        <f t="shared" si="5"/>
        <v>51.481999999999999</v>
      </c>
      <c r="U105" s="29">
        <f t="shared" si="6"/>
        <v>-7.9819999999999993</v>
      </c>
      <c r="X105" s="217"/>
      <c r="Y105" s="149" t="s">
        <v>47</v>
      </c>
      <c r="Z105" s="5">
        <v>13</v>
      </c>
      <c r="AA105" s="13">
        <f t="shared" si="11"/>
        <v>52</v>
      </c>
      <c r="AB105" s="12">
        <v>58</v>
      </c>
      <c r="AC105" s="15">
        <v>46</v>
      </c>
      <c r="AO105" s="2">
        <f t="shared" si="7"/>
        <v>59.739400000000003</v>
      </c>
      <c r="AP105" s="29">
        <f t="shared" si="8"/>
        <v>-7.7394000000000034</v>
      </c>
    </row>
    <row r="106" spans="1:42" ht="18.5" x14ac:dyDescent="0.35">
      <c r="A106">
        <v>17</v>
      </c>
      <c r="B106" s="3" t="s">
        <v>59</v>
      </c>
      <c r="C106" s="5">
        <v>8</v>
      </c>
      <c r="D106" s="13">
        <f t="shared" si="3"/>
        <v>43</v>
      </c>
      <c r="E106" s="12">
        <v>36</v>
      </c>
      <c r="F106" s="15">
        <v>50</v>
      </c>
      <c r="T106" s="2">
        <f t="shared" si="5"/>
        <v>47.947000000000003</v>
      </c>
      <c r="U106" s="29">
        <f t="shared" si="6"/>
        <v>-4.9470000000000027</v>
      </c>
      <c r="X106" s="217"/>
      <c r="Y106" s="149" t="s">
        <v>151</v>
      </c>
      <c r="Z106" s="5">
        <v>12</v>
      </c>
      <c r="AA106" s="13">
        <f t="shared" si="11"/>
        <v>49</v>
      </c>
      <c r="AB106" s="12">
        <v>44</v>
      </c>
      <c r="AC106" s="15">
        <v>54</v>
      </c>
      <c r="AO106" s="2">
        <f t="shared" si="7"/>
        <v>56.766599999999997</v>
      </c>
      <c r="AP106" s="29">
        <f t="shared" si="8"/>
        <v>-7.7665999999999968</v>
      </c>
    </row>
    <row r="107" spans="1:42" ht="18.5" x14ac:dyDescent="0.35">
      <c r="A107">
        <v>18</v>
      </c>
      <c r="B107" s="3" t="s">
        <v>150</v>
      </c>
      <c r="C107" s="5">
        <v>7</v>
      </c>
      <c r="D107" s="5">
        <f>(E107+F107)/2</f>
        <v>42.5</v>
      </c>
      <c r="E107" s="12">
        <v>43</v>
      </c>
      <c r="F107" s="15">
        <v>42</v>
      </c>
      <c r="T107" s="2">
        <f t="shared" si="5"/>
        <v>44.412000000000006</v>
      </c>
      <c r="U107" s="29">
        <f t="shared" si="6"/>
        <v>-1.9120000000000061</v>
      </c>
      <c r="X107" s="217" t="s">
        <v>149</v>
      </c>
      <c r="Y107" s="151" t="s">
        <v>152</v>
      </c>
      <c r="Z107" s="152">
        <v>11</v>
      </c>
      <c r="AA107" s="153">
        <f t="shared" si="11"/>
        <v>47.5</v>
      </c>
      <c r="AB107" s="154">
        <v>61</v>
      </c>
      <c r="AC107" s="155">
        <v>34</v>
      </c>
      <c r="AO107" s="2">
        <f t="shared" si="7"/>
        <v>53.793800000000005</v>
      </c>
      <c r="AP107" s="29">
        <f t="shared" si="8"/>
        <v>-6.2938000000000045</v>
      </c>
    </row>
    <row r="108" spans="1:42" ht="18.5" x14ac:dyDescent="0.35">
      <c r="A108">
        <v>19</v>
      </c>
      <c r="B108" s="3" t="s">
        <v>60</v>
      </c>
      <c r="C108" s="5">
        <v>6</v>
      </c>
      <c r="D108" s="13">
        <f t="shared" si="3"/>
        <v>41.5</v>
      </c>
      <c r="E108" s="12">
        <v>40</v>
      </c>
      <c r="F108" s="15">
        <v>43</v>
      </c>
      <c r="T108" s="2">
        <f t="shared" si="5"/>
        <v>40.877000000000002</v>
      </c>
      <c r="U108" s="29">
        <f t="shared" si="6"/>
        <v>0.62299999999999756</v>
      </c>
      <c r="X108" s="217" t="s">
        <v>149</v>
      </c>
      <c r="Y108" s="151" t="s">
        <v>153</v>
      </c>
      <c r="Z108" s="152">
        <v>10</v>
      </c>
      <c r="AA108" s="153">
        <f t="shared" si="11"/>
        <v>47</v>
      </c>
      <c r="AB108" s="154">
        <v>47</v>
      </c>
      <c r="AC108" s="155">
        <v>47</v>
      </c>
      <c r="AO108" s="2">
        <f t="shared" si="7"/>
        <v>50.820999999999998</v>
      </c>
      <c r="AP108" s="29">
        <f t="shared" si="8"/>
        <v>-3.820999999999998</v>
      </c>
    </row>
    <row r="109" spans="1:42" ht="18.5" x14ac:dyDescent="0.35">
      <c r="A109">
        <v>20</v>
      </c>
      <c r="B109" s="3" t="s">
        <v>49</v>
      </c>
      <c r="C109" s="5">
        <v>5</v>
      </c>
      <c r="D109" s="13">
        <f t="shared" si="3"/>
        <v>34.5</v>
      </c>
      <c r="E109" s="12">
        <v>36</v>
      </c>
      <c r="F109" s="15">
        <v>33</v>
      </c>
      <c r="T109" s="2">
        <f t="shared" si="5"/>
        <v>37.341999999999999</v>
      </c>
      <c r="U109" s="29">
        <f t="shared" si="6"/>
        <v>-2.8419999999999987</v>
      </c>
      <c r="X109" s="217"/>
      <c r="Y109" s="149" t="s">
        <v>48</v>
      </c>
      <c r="Z109" s="5">
        <v>9</v>
      </c>
      <c r="AA109" s="13">
        <f t="shared" si="11"/>
        <v>43.5</v>
      </c>
      <c r="AB109" s="12">
        <v>48</v>
      </c>
      <c r="AC109" s="15">
        <v>39</v>
      </c>
      <c r="AO109" s="2">
        <f t="shared" si="7"/>
        <v>47.848199999999999</v>
      </c>
      <c r="AP109" s="29">
        <f t="shared" si="8"/>
        <v>-4.3481999999999985</v>
      </c>
    </row>
    <row r="110" spans="1:42" ht="18.5" x14ac:dyDescent="0.35">
      <c r="A110">
        <v>21</v>
      </c>
      <c r="B110" s="3" t="s">
        <v>50</v>
      </c>
      <c r="C110" s="5">
        <v>4</v>
      </c>
      <c r="D110" s="13">
        <f t="shared" si="3"/>
        <v>33.5</v>
      </c>
      <c r="E110" s="14">
        <v>34</v>
      </c>
      <c r="F110" s="15">
        <v>33</v>
      </c>
      <c r="T110" s="2">
        <f t="shared" si="5"/>
        <v>33.807000000000002</v>
      </c>
      <c r="U110" s="29">
        <f t="shared" si="6"/>
        <v>-0.30700000000000216</v>
      </c>
      <c r="X110" s="217"/>
      <c r="Y110" s="149" t="s">
        <v>59</v>
      </c>
      <c r="Z110" s="5">
        <v>8</v>
      </c>
      <c r="AA110" s="13">
        <f t="shared" si="11"/>
        <v>43</v>
      </c>
      <c r="AB110" s="12">
        <v>36</v>
      </c>
      <c r="AC110" s="15">
        <v>50</v>
      </c>
      <c r="AO110" s="2">
        <f t="shared" si="7"/>
        <v>44.875399999999999</v>
      </c>
      <c r="AP110" s="29">
        <f t="shared" si="8"/>
        <v>-1.8753999999999991</v>
      </c>
    </row>
    <row r="111" spans="1:42" ht="18.5" x14ac:dyDescent="0.35">
      <c r="A111">
        <v>22</v>
      </c>
      <c r="B111" s="3" t="s">
        <v>51</v>
      </c>
      <c r="C111" s="5">
        <v>3</v>
      </c>
      <c r="D111" s="13">
        <f t="shared" si="3"/>
        <v>32</v>
      </c>
      <c r="E111" s="12">
        <v>40</v>
      </c>
      <c r="F111" s="15">
        <v>24</v>
      </c>
      <c r="T111" s="2">
        <f t="shared" si="5"/>
        <v>30.272000000000002</v>
      </c>
      <c r="U111" s="29">
        <f t="shared" si="6"/>
        <v>1.727999999999998</v>
      </c>
      <c r="X111" s="217"/>
      <c r="Y111" s="149" t="s">
        <v>150</v>
      </c>
      <c r="Z111" s="5">
        <v>7</v>
      </c>
      <c r="AA111" s="5">
        <f>(AB111+AC111)/2</f>
        <v>42.5</v>
      </c>
      <c r="AB111" s="12">
        <v>43</v>
      </c>
      <c r="AC111" s="15">
        <v>42</v>
      </c>
      <c r="AO111" s="2">
        <f t="shared" si="7"/>
        <v>41.9026</v>
      </c>
      <c r="AP111" s="29">
        <f t="shared" si="8"/>
        <v>0.59740000000000038</v>
      </c>
    </row>
    <row r="112" spans="1:42" ht="18.5" x14ac:dyDescent="0.35">
      <c r="A112">
        <v>23</v>
      </c>
      <c r="B112" s="3" t="s">
        <v>52</v>
      </c>
      <c r="C112" s="5">
        <v>2</v>
      </c>
      <c r="D112" s="13">
        <f t="shared" si="3"/>
        <v>28</v>
      </c>
      <c r="E112" s="12">
        <v>40</v>
      </c>
      <c r="F112" s="15">
        <v>16</v>
      </c>
      <c r="T112" s="2">
        <f t="shared" si="5"/>
        <v>26.737000000000002</v>
      </c>
      <c r="U112" s="29">
        <f t="shared" si="6"/>
        <v>1.2629999999999981</v>
      </c>
      <c r="X112" s="217"/>
      <c r="Y112" s="149" t="s">
        <v>60</v>
      </c>
      <c r="Z112" s="5">
        <v>6</v>
      </c>
      <c r="AA112" s="13">
        <f t="shared" ref="AA112:AA117" si="14">(AB112+AC112)/2</f>
        <v>41.5</v>
      </c>
      <c r="AB112" s="12">
        <v>40</v>
      </c>
      <c r="AC112" s="15">
        <v>43</v>
      </c>
      <c r="AO112" s="2">
        <f t="shared" si="7"/>
        <v>38.9298</v>
      </c>
      <c r="AP112" s="29">
        <f t="shared" si="8"/>
        <v>2.5701999999999998</v>
      </c>
    </row>
    <row r="113" spans="1:42" ht="18.5" x14ac:dyDescent="0.35">
      <c r="A113">
        <v>24</v>
      </c>
      <c r="B113" s="3" t="s">
        <v>53</v>
      </c>
      <c r="C113" s="5">
        <v>1</v>
      </c>
      <c r="D113" s="13">
        <f t="shared" si="3"/>
        <v>24.5</v>
      </c>
      <c r="E113" s="12">
        <v>28</v>
      </c>
      <c r="F113" s="15">
        <v>21</v>
      </c>
      <c r="T113" s="2">
        <f t="shared" si="5"/>
        <v>23.202000000000002</v>
      </c>
      <c r="U113" s="29">
        <f t="shared" si="6"/>
        <v>1.2979999999999983</v>
      </c>
      <c r="X113" s="217"/>
      <c r="Y113" s="149" t="s">
        <v>49</v>
      </c>
      <c r="Z113" s="5">
        <v>5</v>
      </c>
      <c r="AA113" s="13">
        <f t="shared" si="14"/>
        <v>34.5</v>
      </c>
      <c r="AB113" s="12">
        <v>36</v>
      </c>
      <c r="AC113" s="15">
        <v>33</v>
      </c>
      <c r="AO113" s="2">
        <f t="shared" si="7"/>
        <v>35.957000000000001</v>
      </c>
      <c r="AP113" s="29">
        <f t="shared" si="8"/>
        <v>-1.4570000000000007</v>
      </c>
    </row>
    <row r="114" spans="1:42" ht="18.5" x14ac:dyDescent="0.35">
      <c r="E114" s="21" t="s">
        <v>57</v>
      </c>
      <c r="X114" s="217"/>
      <c r="Y114" s="149" t="s">
        <v>50</v>
      </c>
      <c r="Z114" s="5">
        <v>4</v>
      </c>
      <c r="AA114" s="13">
        <f t="shared" si="14"/>
        <v>33.5</v>
      </c>
      <c r="AB114" s="14">
        <v>34</v>
      </c>
      <c r="AC114" s="15">
        <v>33</v>
      </c>
      <c r="AO114" s="2">
        <f t="shared" si="7"/>
        <v>32.984200000000001</v>
      </c>
      <c r="AP114" s="29">
        <f t="shared" si="8"/>
        <v>0.5157999999999987</v>
      </c>
    </row>
    <row r="115" spans="1:42" ht="18.5" x14ac:dyDescent="0.35">
      <c r="E115" s="17" t="s">
        <v>32</v>
      </c>
      <c r="X115" s="217"/>
      <c r="Y115" s="149" t="s">
        <v>51</v>
      </c>
      <c r="Z115" s="5">
        <v>3</v>
      </c>
      <c r="AA115" s="13">
        <f t="shared" si="14"/>
        <v>32</v>
      </c>
      <c r="AB115" s="12">
        <v>40</v>
      </c>
      <c r="AC115" s="15">
        <v>24</v>
      </c>
      <c r="AO115" s="2">
        <f t="shared" si="7"/>
        <v>30.011400000000002</v>
      </c>
      <c r="AP115" s="29">
        <f t="shared" si="8"/>
        <v>1.9885999999999981</v>
      </c>
    </row>
    <row r="116" spans="1:42" ht="18.5" x14ac:dyDescent="0.35">
      <c r="E116" s="17"/>
      <c r="O116" s="131" t="s">
        <v>159</v>
      </c>
      <c r="P116" s="131"/>
      <c r="Q116" s="131" t="s">
        <v>160</v>
      </c>
      <c r="R116" s="131"/>
      <c r="S116" s="131" t="s">
        <v>161</v>
      </c>
      <c r="T116" s="131"/>
      <c r="U116" s="131" t="s">
        <v>162</v>
      </c>
      <c r="X116" s="217"/>
      <c r="Y116" s="149" t="s">
        <v>52</v>
      </c>
      <c r="Z116" s="5">
        <v>2</v>
      </c>
      <c r="AA116" s="13">
        <f t="shared" si="14"/>
        <v>28</v>
      </c>
      <c r="AB116" s="12">
        <v>40</v>
      </c>
      <c r="AC116" s="15">
        <v>16</v>
      </c>
      <c r="AO116" s="2">
        <f t="shared" si="7"/>
        <v>27.038599999999999</v>
      </c>
      <c r="AP116" s="29">
        <f t="shared" si="8"/>
        <v>0.96140000000000114</v>
      </c>
    </row>
    <row r="117" spans="1:42" ht="18.5" x14ac:dyDescent="0.35">
      <c r="I117" s="135" t="s">
        <v>163</v>
      </c>
      <c r="J117" s="27">
        <f>CORREL(D120:D141,E120:E141)</f>
        <v>-0.80475560149334835</v>
      </c>
      <c r="O117" s="133">
        <f>$J117/SQRT((1-J117^2)/($U117-2))</f>
        <v>-6.0629015392392587</v>
      </c>
      <c r="P117" s="131"/>
      <c r="Q117" s="134">
        <f>TDIST(ABS($O117), ($U117-2), 2)</f>
        <v>6.3111432958139492E-6</v>
      </c>
      <c r="R117" s="131"/>
      <c r="S117" s="133">
        <f>_xlfn.T.INV.2T(0.05, ($U117-2))</f>
        <v>2.0859634472658648</v>
      </c>
      <c r="T117" s="131"/>
      <c r="U117" s="131">
        <f>ROWS(B120:B141)</f>
        <v>22</v>
      </c>
      <c r="X117" s="217"/>
      <c r="Y117" s="149" t="s">
        <v>53</v>
      </c>
      <c r="Z117" s="5">
        <v>1</v>
      </c>
      <c r="AA117" s="13">
        <f t="shared" si="14"/>
        <v>24.5</v>
      </c>
      <c r="AB117" s="12">
        <v>28</v>
      </c>
      <c r="AC117" s="15">
        <v>21</v>
      </c>
      <c r="AF117" s="220" t="s">
        <v>260</v>
      </c>
      <c r="AG117" s="221"/>
      <c r="AH117" s="221"/>
    </row>
    <row r="118" spans="1:42" ht="14" customHeight="1" x14ac:dyDescent="0.35">
      <c r="Y118" s="149"/>
      <c r="Z118" s="5"/>
      <c r="AA118" s="122"/>
      <c r="AB118" s="14"/>
      <c r="AC118" s="15"/>
    </row>
    <row r="119" spans="1:42" ht="62" x14ac:dyDescent="0.35">
      <c r="A119" s="8" t="s">
        <v>31</v>
      </c>
      <c r="B119" s="1" t="s">
        <v>0</v>
      </c>
      <c r="C119" s="4" t="s">
        <v>27</v>
      </c>
      <c r="D119" s="6" t="s">
        <v>63</v>
      </c>
      <c r="E119" s="6" t="s">
        <v>227</v>
      </c>
      <c r="F119" s="6" t="s">
        <v>34</v>
      </c>
      <c r="G119" s="6" t="s">
        <v>33</v>
      </c>
      <c r="H119" s="6" t="s">
        <v>215</v>
      </c>
      <c r="W119" s="33" t="s">
        <v>228</v>
      </c>
    </row>
    <row r="120" spans="1:42" ht="18.5" x14ac:dyDescent="0.35">
      <c r="A120" s="34">
        <v>1</v>
      </c>
      <c r="B120" s="3" t="s">
        <v>1</v>
      </c>
      <c r="C120" s="5">
        <v>75</v>
      </c>
      <c r="D120" s="13">
        <f>(F120+G120)/2 - $U$68</f>
        <v>96.465000000000003</v>
      </c>
      <c r="E120" s="5">
        <f>H120*6</f>
        <v>22.200000000000003</v>
      </c>
      <c r="F120" s="12">
        <v>91</v>
      </c>
      <c r="G120" s="15">
        <v>96</v>
      </c>
      <c r="H120" s="5">
        <v>3.7</v>
      </c>
      <c r="W120" s="5">
        <v>64</v>
      </c>
    </row>
    <row r="121" spans="1:42" ht="18.5" x14ac:dyDescent="0.35">
      <c r="A121" s="34">
        <v>2</v>
      </c>
      <c r="B121" s="3" t="s">
        <v>2</v>
      </c>
      <c r="C121" s="5">
        <v>70</v>
      </c>
      <c r="D121" s="13">
        <f>(F121+G121)/2 - $U$69</f>
        <v>92.674999999999997</v>
      </c>
      <c r="E121" s="5">
        <f t="shared" ref="E121:E141" si="15">H121*6</f>
        <v>21.6</v>
      </c>
      <c r="F121" s="12">
        <v>95</v>
      </c>
      <c r="G121" s="15">
        <v>90</v>
      </c>
      <c r="H121" s="5">
        <v>3.6</v>
      </c>
      <c r="W121" s="5">
        <v>58</v>
      </c>
    </row>
    <row r="122" spans="1:42" ht="18.5" x14ac:dyDescent="0.35">
      <c r="A122" s="34">
        <v>3</v>
      </c>
      <c r="B122" s="3" t="s">
        <v>3</v>
      </c>
      <c r="C122" s="5">
        <v>65</v>
      </c>
      <c r="D122" s="13">
        <v>100</v>
      </c>
      <c r="E122" s="5">
        <f t="shared" si="15"/>
        <v>27</v>
      </c>
      <c r="F122" s="15">
        <v>95</v>
      </c>
      <c r="G122" s="15">
        <v>95</v>
      </c>
      <c r="H122" s="5">
        <v>4.5</v>
      </c>
      <c r="W122" s="5">
        <v>67</v>
      </c>
    </row>
    <row r="123" spans="1:42" ht="18.5" x14ac:dyDescent="0.35">
      <c r="A123" s="34">
        <v>4</v>
      </c>
      <c r="B123" s="3" t="s">
        <v>4</v>
      </c>
      <c r="C123" s="5">
        <v>58</v>
      </c>
      <c r="D123" s="13">
        <f>(F123+G123)/2 -$U$73</f>
        <v>77.515000000000001</v>
      </c>
      <c r="E123" s="5">
        <f t="shared" si="15"/>
        <v>11.399999999999999</v>
      </c>
      <c r="F123" s="23">
        <v>75</v>
      </c>
      <c r="G123" s="15">
        <v>97</v>
      </c>
      <c r="H123" s="5">
        <v>1.9</v>
      </c>
      <c r="W123" s="5">
        <v>56</v>
      </c>
    </row>
    <row r="124" spans="1:42" ht="18.5" x14ac:dyDescent="0.35">
      <c r="A124" s="34">
        <v>5</v>
      </c>
      <c r="B124" s="3" t="s">
        <v>5</v>
      </c>
      <c r="C124" s="5">
        <v>56</v>
      </c>
      <c r="D124" s="13">
        <f>(F124+G124)/2 -$U$70</f>
        <v>88.885000000000005</v>
      </c>
      <c r="E124" s="5">
        <f t="shared" si="15"/>
        <v>21.6</v>
      </c>
      <c r="F124" s="15">
        <v>91</v>
      </c>
      <c r="G124" s="15">
        <v>91</v>
      </c>
      <c r="H124" s="5">
        <v>3.6</v>
      </c>
      <c r="W124" s="5">
        <v>51</v>
      </c>
    </row>
    <row r="125" spans="1:42" ht="18.5" x14ac:dyDescent="0.35">
      <c r="A125" s="34">
        <v>6</v>
      </c>
      <c r="B125" s="3" t="s">
        <v>6</v>
      </c>
      <c r="C125" s="5">
        <v>55</v>
      </c>
      <c r="D125" s="13">
        <v>100</v>
      </c>
      <c r="E125" s="5">
        <f t="shared" si="15"/>
        <v>23.4</v>
      </c>
      <c r="F125" s="12">
        <v>98</v>
      </c>
      <c r="G125" s="15">
        <v>97</v>
      </c>
      <c r="H125" s="5">
        <v>3.9</v>
      </c>
      <c r="W125" s="5">
        <v>44</v>
      </c>
    </row>
    <row r="126" spans="1:42" ht="18.5" x14ac:dyDescent="0.35">
      <c r="A126" s="34">
        <v>7</v>
      </c>
      <c r="B126" s="3" t="s">
        <v>7</v>
      </c>
      <c r="C126" s="5">
        <v>55</v>
      </c>
      <c r="D126" s="13">
        <f>(F126+G126)/2 - $U$71</f>
        <v>85.094999999999999</v>
      </c>
      <c r="E126" s="5">
        <f t="shared" si="15"/>
        <v>22.799999999999997</v>
      </c>
      <c r="F126" s="15">
        <v>91</v>
      </c>
      <c r="G126" s="15">
        <v>91</v>
      </c>
      <c r="H126" s="5">
        <v>3.8</v>
      </c>
      <c r="W126" s="5">
        <v>62</v>
      </c>
    </row>
    <row r="127" spans="1:42" ht="18.5" x14ac:dyDescent="0.35">
      <c r="A127" s="34">
        <v>8</v>
      </c>
      <c r="B127" s="3" t="s">
        <v>8</v>
      </c>
      <c r="C127" s="5">
        <v>53</v>
      </c>
      <c r="D127" s="13">
        <v>100</v>
      </c>
      <c r="E127" s="5">
        <f t="shared" si="15"/>
        <v>24</v>
      </c>
      <c r="F127" s="15">
        <v>94</v>
      </c>
      <c r="G127" s="15">
        <v>94</v>
      </c>
      <c r="H127" s="5">
        <v>4</v>
      </c>
      <c r="W127" s="5">
        <v>53</v>
      </c>
    </row>
    <row r="128" spans="1:42" ht="18.5" x14ac:dyDescent="0.35">
      <c r="A128" s="34">
        <v>9</v>
      </c>
      <c r="B128" s="3" t="s">
        <v>9</v>
      </c>
      <c r="C128" s="5">
        <v>47</v>
      </c>
      <c r="D128" s="13">
        <f>(F128+G128)/2 -$U$72</f>
        <v>81.305000000000007</v>
      </c>
      <c r="E128" s="5">
        <f t="shared" si="15"/>
        <v>21.6</v>
      </c>
      <c r="F128" s="14">
        <v>77</v>
      </c>
      <c r="G128" s="15">
        <v>96</v>
      </c>
      <c r="H128" s="5">
        <v>3.6</v>
      </c>
      <c r="W128" s="5">
        <v>47</v>
      </c>
    </row>
    <row r="129" spans="1:23" ht="18.5" x14ac:dyDescent="0.35">
      <c r="A129" s="34">
        <v>10</v>
      </c>
      <c r="B129" s="3" t="s">
        <v>10</v>
      </c>
      <c r="C129" s="5">
        <v>45</v>
      </c>
      <c r="D129" s="13">
        <f>(F129+G129)/2 -$U$74</f>
        <v>73.724999999999994</v>
      </c>
      <c r="E129" s="5">
        <f t="shared" si="15"/>
        <v>18.600000000000001</v>
      </c>
      <c r="F129" s="12">
        <v>70</v>
      </c>
      <c r="G129" s="15">
        <v>99</v>
      </c>
      <c r="H129" s="5">
        <v>3.1</v>
      </c>
      <c r="W129" s="5">
        <v>47</v>
      </c>
    </row>
    <row r="130" spans="1:23" ht="18.5" x14ac:dyDescent="0.35">
      <c r="A130" s="34">
        <v>11</v>
      </c>
      <c r="B130" s="3" t="s">
        <v>12</v>
      </c>
      <c r="C130" s="5">
        <v>41</v>
      </c>
      <c r="D130" s="13">
        <f>(F130+G130)/2 -$U$75</f>
        <v>69.935000000000002</v>
      </c>
      <c r="E130" s="5">
        <f t="shared" si="15"/>
        <v>19.799999999999997</v>
      </c>
      <c r="F130" s="7">
        <v>76</v>
      </c>
      <c r="G130" s="15">
        <v>93</v>
      </c>
      <c r="H130" s="5">
        <v>3.3</v>
      </c>
      <c r="W130" s="5">
        <v>46</v>
      </c>
    </row>
    <row r="131" spans="1:23" ht="18.5" x14ac:dyDescent="0.35">
      <c r="A131" s="34">
        <v>12</v>
      </c>
      <c r="B131" s="3" t="s">
        <v>11</v>
      </c>
      <c r="C131" s="5">
        <v>41</v>
      </c>
      <c r="D131" s="13">
        <f>(F131+G131)/2 -$U$76</f>
        <v>66.14500000000001</v>
      </c>
      <c r="E131" s="5">
        <f t="shared" si="15"/>
        <v>40.799999999999997</v>
      </c>
      <c r="F131" s="22">
        <v>81</v>
      </c>
      <c r="G131" s="15">
        <v>70</v>
      </c>
      <c r="H131" s="5">
        <v>6.8</v>
      </c>
      <c r="W131" s="5">
        <v>41</v>
      </c>
    </row>
    <row r="132" spans="1:23" ht="18.5" x14ac:dyDescent="0.35">
      <c r="A132" s="34">
        <v>13</v>
      </c>
      <c r="B132" s="3" t="s">
        <v>14</v>
      </c>
      <c r="C132" s="5">
        <v>32</v>
      </c>
      <c r="D132" s="13">
        <f>(F132+G132)/2 -$U$79</f>
        <v>54.774999999999999</v>
      </c>
      <c r="E132" s="5">
        <f t="shared" si="15"/>
        <v>36.599999999999994</v>
      </c>
      <c r="F132" s="12">
        <v>43</v>
      </c>
      <c r="G132" s="15">
        <v>49</v>
      </c>
      <c r="H132" s="5">
        <v>6.1</v>
      </c>
      <c r="W132" s="5">
        <v>43</v>
      </c>
    </row>
    <row r="133" spans="1:23" ht="18.5" x14ac:dyDescent="0.35">
      <c r="A133" s="34">
        <v>14</v>
      </c>
      <c r="B133" s="3" t="s">
        <v>15</v>
      </c>
      <c r="C133" s="5">
        <v>29</v>
      </c>
      <c r="D133" s="13">
        <f>(F133+G133)/2 - $U$77</f>
        <v>62.355000000000004</v>
      </c>
      <c r="E133" s="5">
        <f t="shared" si="15"/>
        <v>42.599999999999994</v>
      </c>
      <c r="F133" s="12">
        <v>74</v>
      </c>
      <c r="G133" s="15">
        <v>72</v>
      </c>
      <c r="H133" s="5">
        <v>7.1</v>
      </c>
      <c r="W133" s="5">
        <v>49</v>
      </c>
    </row>
    <row r="134" spans="1:23" ht="18.5" x14ac:dyDescent="0.35">
      <c r="A134" s="34">
        <v>15</v>
      </c>
      <c r="B134" s="3" t="s">
        <v>16</v>
      </c>
      <c r="C134" s="5">
        <v>29</v>
      </c>
      <c r="D134" s="13">
        <f>(F134+G134)/2 - $U$83</f>
        <v>39.615000000000002</v>
      </c>
      <c r="E134" s="5">
        <f t="shared" si="15"/>
        <v>27.599999999999998</v>
      </c>
      <c r="F134" s="12">
        <v>37</v>
      </c>
      <c r="G134" s="15">
        <v>32</v>
      </c>
      <c r="H134" s="5">
        <v>4.5999999999999996</v>
      </c>
      <c r="W134" s="5">
        <v>36</v>
      </c>
    </row>
    <row r="135" spans="1:23" ht="18.5" x14ac:dyDescent="0.35">
      <c r="A135" s="34">
        <v>16</v>
      </c>
      <c r="B135" s="3" t="s">
        <v>17</v>
      </c>
      <c r="C135" s="5">
        <v>26</v>
      </c>
      <c r="D135" s="13">
        <f>(F135+G135)/2 - $U$80</f>
        <v>50.984999999999999</v>
      </c>
      <c r="E135" s="5">
        <f t="shared" si="15"/>
        <v>48.599999999999994</v>
      </c>
      <c r="F135" s="12">
        <v>50</v>
      </c>
      <c r="G135" s="15">
        <v>30</v>
      </c>
      <c r="H135" s="5">
        <v>8.1</v>
      </c>
      <c r="W135" s="5">
        <v>31</v>
      </c>
    </row>
    <row r="136" spans="1:23" ht="18.5" x14ac:dyDescent="0.35">
      <c r="A136" s="34">
        <v>17</v>
      </c>
      <c r="B136" s="3" t="s">
        <v>19</v>
      </c>
      <c r="C136" s="5">
        <v>17</v>
      </c>
      <c r="D136" s="13">
        <f>(F136+G136)/2 - $U$86</f>
        <v>28.245000000000001</v>
      </c>
      <c r="E136" s="5">
        <f t="shared" si="15"/>
        <v>40.799999999999997</v>
      </c>
      <c r="F136" s="12">
        <v>31</v>
      </c>
      <c r="G136" s="15">
        <v>27</v>
      </c>
      <c r="H136" s="5">
        <v>6.8</v>
      </c>
      <c r="W136" s="5">
        <v>32</v>
      </c>
    </row>
    <row r="137" spans="1:23" ht="18.5" x14ac:dyDescent="0.35">
      <c r="A137" s="34">
        <v>18</v>
      </c>
      <c r="B137" s="3" t="s">
        <v>24</v>
      </c>
      <c r="C137" s="5">
        <v>16</v>
      </c>
      <c r="D137" s="13">
        <f>(F137+G137)/2 - $U$81</f>
        <v>47.195</v>
      </c>
      <c r="E137" s="5">
        <f t="shared" si="15"/>
        <v>49.199999999999996</v>
      </c>
      <c r="F137" s="12">
        <v>40</v>
      </c>
      <c r="G137" s="15">
        <v>40</v>
      </c>
      <c r="H137" s="5">
        <v>8.1999999999999993</v>
      </c>
      <c r="W137" s="5">
        <v>27</v>
      </c>
    </row>
    <row r="138" spans="1:23" ht="18.5" x14ac:dyDescent="0.35">
      <c r="A138" s="34">
        <v>19</v>
      </c>
      <c r="B138" s="3" t="s">
        <v>20</v>
      </c>
      <c r="C138" s="5">
        <v>14</v>
      </c>
      <c r="D138" s="13">
        <f>(F138+G138)/2 - $U$82</f>
        <v>43.405000000000001</v>
      </c>
      <c r="E138" s="5">
        <f t="shared" si="15"/>
        <v>41.400000000000006</v>
      </c>
      <c r="F138" s="12">
        <v>45</v>
      </c>
      <c r="G138" s="15">
        <v>28</v>
      </c>
      <c r="H138" s="5">
        <v>6.9</v>
      </c>
      <c r="W138" s="5">
        <v>29</v>
      </c>
    </row>
    <row r="139" spans="1:23" ht="18.5" x14ac:dyDescent="0.35">
      <c r="A139" s="34">
        <v>20</v>
      </c>
      <c r="B139" s="3" t="s">
        <v>21</v>
      </c>
      <c r="C139" s="5">
        <v>12</v>
      </c>
      <c r="D139" s="13">
        <f>(F139+G139)/2 - $U$85</f>
        <v>32.034999999999997</v>
      </c>
      <c r="E139" s="5">
        <f t="shared" si="15"/>
        <v>52.199999999999996</v>
      </c>
      <c r="F139" s="12">
        <v>38</v>
      </c>
      <c r="G139" s="15">
        <v>21</v>
      </c>
      <c r="H139" s="5">
        <v>8.6999999999999993</v>
      </c>
      <c r="W139" s="5">
        <v>31</v>
      </c>
    </row>
    <row r="140" spans="1:23" ht="18.5" x14ac:dyDescent="0.35">
      <c r="A140" s="34">
        <v>21</v>
      </c>
      <c r="B140" s="3" t="s">
        <v>22</v>
      </c>
      <c r="C140" s="5">
        <v>11</v>
      </c>
      <c r="D140" s="13">
        <f>(F140+G140)/2 - $U$88</f>
        <v>20.664999999999999</v>
      </c>
      <c r="E140" s="5">
        <f t="shared" si="15"/>
        <v>57</v>
      </c>
      <c r="F140" s="12">
        <v>27</v>
      </c>
      <c r="G140" s="15">
        <v>17</v>
      </c>
      <c r="H140" s="5">
        <v>9.5</v>
      </c>
      <c r="W140" s="5">
        <v>23</v>
      </c>
    </row>
    <row r="141" spans="1:23" ht="18.5" x14ac:dyDescent="0.35">
      <c r="A141" s="34">
        <v>22</v>
      </c>
      <c r="B141" s="3" t="s">
        <v>23</v>
      </c>
      <c r="C141" s="5">
        <v>10</v>
      </c>
      <c r="D141" s="13">
        <f>(F141+G141)/2 - $U$87</f>
        <v>24.454999999999998</v>
      </c>
      <c r="E141" s="5">
        <f t="shared" si="15"/>
        <v>54.599999999999994</v>
      </c>
      <c r="F141" s="12">
        <v>39</v>
      </c>
      <c r="G141" s="15">
        <v>19</v>
      </c>
      <c r="H141" s="5">
        <v>9.1</v>
      </c>
      <c r="W141" s="5">
        <v>27</v>
      </c>
    </row>
    <row r="142" spans="1:23" x14ac:dyDescent="0.35">
      <c r="F142" s="21" t="s">
        <v>57</v>
      </c>
    </row>
    <row r="143" spans="1:23" x14ac:dyDescent="0.35">
      <c r="F143" s="17" t="s">
        <v>32</v>
      </c>
    </row>
    <row r="146" spans="1:26" ht="83" customHeight="1" thickBot="1" x14ac:dyDescent="0.4">
      <c r="A146" s="8" t="s">
        <v>132</v>
      </c>
      <c r="B146" s="1" t="s">
        <v>0</v>
      </c>
      <c r="C146" s="6" t="s">
        <v>68</v>
      </c>
      <c r="D146" s="110" t="s">
        <v>66</v>
      </c>
      <c r="E146" s="115" t="s">
        <v>67</v>
      </c>
      <c r="F146" s="91" t="s">
        <v>122</v>
      </c>
      <c r="G146" s="4" t="s">
        <v>27</v>
      </c>
      <c r="H146" s="108" t="s">
        <v>65</v>
      </c>
      <c r="Q146" s="112" t="s">
        <v>119</v>
      </c>
      <c r="R146" s="6" t="s">
        <v>120</v>
      </c>
      <c r="S146" s="91" t="s">
        <v>121</v>
      </c>
    </row>
    <row r="147" spans="1:26" ht="19" thickBot="1" x14ac:dyDescent="0.4">
      <c r="A147" s="34">
        <v>1</v>
      </c>
      <c r="B147" s="3" t="s">
        <v>1</v>
      </c>
      <c r="C147" s="94">
        <f t="shared" ref="C147:C168" si="16">D147/E147</f>
        <v>0</v>
      </c>
      <c r="D147" s="5">
        <v>0</v>
      </c>
      <c r="E147" s="5">
        <v>110</v>
      </c>
      <c r="F147" s="1" t="s">
        <v>69</v>
      </c>
      <c r="G147" s="5">
        <v>75</v>
      </c>
      <c r="H147" s="5">
        <v>3.7</v>
      </c>
      <c r="I147" s="178"/>
      <c r="J147" s="35"/>
      <c r="K147" s="36" t="s">
        <v>70</v>
      </c>
      <c r="L147" s="37"/>
      <c r="M147" s="38" t="s">
        <v>71</v>
      </c>
      <c r="N147" s="37"/>
      <c r="O147" s="39"/>
      <c r="P147" s="178"/>
      <c r="Q147" s="3">
        <v>22</v>
      </c>
      <c r="R147" s="32">
        <f>Q147/E147</f>
        <v>0.2</v>
      </c>
      <c r="S147" s="31">
        <v>17</v>
      </c>
      <c r="T147" s="95"/>
      <c r="U147" s="3"/>
    </row>
    <row r="148" spans="1:26" ht="21.5" thickBot="1" x14ac:dyDescent="0.4">
      <c r="A148" s="34">
        <v>2</v>
      </c>
      <c r="B148" s="3" t="s">
        <v>2</v>
      </c>
      <c r="C148" s="94">
        <f t="shared" si="16"/>
        <v>4.3478260869565218E-3</v>
      </c>
      <c r="D148" s="5">
        <v>6</v>
      </c>
      <c r="E148" s="5">
        <v>1380</v>
      </c>
      <c r="F148" s="1" t="s">
        <v>118</v>
      </c>
      <c r="G148" s="5">
        <v>70</v>
      </c>
      <c r="H148" s="5">
        <v>3.6</v>
      </c>
      <c r="I148" s="178"/>
      <c r="J148" s="40"/>
      <c r="K148" s="41" t="s">
        <v>72</v>
      </c>
      <c r="L148" s="41"/>
      <c r="M148" s="42" t="s">
        <v>73</v>
      </c>
      <c r="N148" s="43"/>
      <c r="O148" s="44"/>
      <c r="P148" s="178"/>
      <c r="Q148" s="3">
        <v>293</v>
      </c>
      <c r="R148" s="32">
        <f t="shared" ref="R148:R168" si="17">Q148/E148</f>
        <v>0.21231884057971015</v>
      </c>
      <c r="S148" s="31">
        <v>16</v>
      </c>
      <c r="T148" s="95"/>
      <c r="U148" s="129" t="s">
        <v>156</v>
      </c>
      <c r="V148" s="127"/>
      <c r="W148" s="130" t="s">
        <v>157</v>
      </c>
      <c r="X148" s="127"/>
      <c r="Y148" s="127"/>
      <c r="Z148" s="128"/>
    </row>
    <row r="149" spans="1:26" ht="19" thickTop="1" x14ac:dyDescent="0.35">
      <c r="A149" s="34">
        <v>3</v>
      </c>
      <c r="B149" s="3" t="s">
        <v>3</v>
      </c>
      <c r="C149" s="94">
        <f t="shared" si="16"/>
        <v>0.34482758620689657</v>
      </c>
      <c r="D149" s="5">
        <v>1</v>
      </c>
      <c r="E149" s="5">
        <v>2.9</v>
      </c>
      <c r="F149" s="1" t="s">
        <v>114</v>
      </c>
      <c r="G149" s="5">
        <v>65</v>
      </c>
      <c r="H149" s="5">
        <v>4.5</v>
      </c>
      <c r="I149" s="178"/>
      <c r="J149" s="45">
        <v>10</v>
      </c>
      <c r="K149" s="46" t="s">
        <v>23</v>
      </c>
      <c r="L149" s="47">
        <v>3</v>
      </c>
      <c r="M149" s="48" t="s">
        <v>74</v>
      </c>
      <c r="N149" s="49" t="s">
        <v>75</v>
      </c>
      <c r="O149" s="50"/>
      <c r="P149" s="178"/>
      <c r="Q149" s="3">
        <v>1</v>
      </c>
      <c r="R149" s="32">
        <f t="shared" si="17"/>
        <v>0.34482758620689657</v>
      </c>
      <c r="S149" s="31">
        <v>12</v>
      </c>
      <c r="T149" s="95"/>
      <c r="U149" s="125"/>
      <c r="V149" s="126" t="s">
        <v>158</v>
      </c>
      <c r="W149" s="98"/>
      <c r="X149" s="98"/>
      <c r="Y149" s="98"/>
      <c r="Z149" s="102"/>
    </row>
    <row r="150" spans="1:26" ht="18.5" x14ac:dyDescent="0.35">
      <c r="A150" s="34">
        <v>4</v>
      </c>
      <c r="B150" s="3" t="s">
        <v>4</v>
      </c>
      <c r="C150" s="94">
        <f t="shared" si="16"/>
        <v>0</v>
      </c>
      <c r="D150" s="5">
        <v>0</v>
      </c>
      <c r="E150" s="5">
        <v>102</v>
      </c>
      <c r="F150" s="1" t="s">
        <v>69</v>
      </c>
      <c r="G150" s="5">
        <v>58</v>
      </c>
      <c r="H150" s="5">
        <v>1.9</v>
      </c>
      <c r="I150" s="178"/>
      <c r="J150" s="51">
        <v>11</v>
      </c>
      <c r="K150" s="52" t="s">
        <v>22</v>
      </c>
      <c r="M150" s="53" t="s">
        <v>22</v>
      </c>
      <c r="O150" s="54"/>
      <c r="P150" s="178"/>
      <c r="Q150" s="3">
        <v>4</v>
      </c>
      <c r="R150" s="32">
        <f t="shared" si="17"/>
        <v>3.9215686274509803E-2</v>
      </c>
      <c r="S150" s="31">
        <v>22</v>
      </c>
      <c r="T150" s="95"/>
      <c r="U150" s="100" t="s">
        <v>123</v>
      </c>
      <c r="V150" s="99" t="s">
        <v>17</v>
      </c>
      <c r="W150" s="99" t="s">
        <v>15</v>
      </c>
      <c r="X150" s="99" t="s">
        <v>14</v>
      </c>
      <c r="Y150" s="99" t="s">
        <v>124</v>
      </c>
      <c r="Z150" s="101" t="s">
        <v>20</v>
      </c>
    </row>
    <row r="151" spans="1:26" ht="18.5" x14ac:dyDescent="0.35">
      <c r="A151" s="34">
        <v>5</v>
      </c>
      <c r="B151" s="3" t="s">
        <v>5</v>
      </c>
      <c r="C151" s="94">
        <f t="shared" si="16"/>
        <v>0</v>
      </c>
      <c r="D151" s="5">
        <v>0</v>
      </c>
      <c r="E151" s="5">
        <v>9.9</v>
      </c>
      <c r="F151" s="1" t="s">
        <v>69</v>
      </c>
      <c r="G151" s="5">
        <v>56</v>
      </c>
      <c r="H151" s="5">
        <v>3.6</v>
      </c>
      <c r="I151" s="178"/>
      <c r="J151" s="51">
        <v>12</v>
      </c>
      <c r="K151" s="52" t="s">
        <v>21</v>
      </c>
      <c r="M151" s="53" t="s">
        <v>20</v>
      </c>
      <c r="O151" s="54"/>
      <c r="P151" s="178"/>
      <c r="Q151" s="3">
        <v>3</v>
      </c>
      <c r="R151" s="32">
        <f t="shared" si="17"/>
        <v>0.30303030303030304</v>
      </c>
      <c r="S151" s="31">
        <v>14</v>
      </c>
      <c r="T151" s="95"/>
      <c r="U151" s="100" t="s">
        <v>125</v>
      </c>
      <c r="V151" s="98">
        <v>35.5</v>
      </c>
      <c r="W151" s="98">
        <v>66.3</v>
      </c>
      <c r="X151" s="98">
        <v>19.899999999999999</v>
      </c>
      <c r="Y151" s="98">
        <v>33.6</v>
      </c>
      <c r="Z151" s="102">
        <v>35.1</v>
      </c>
    </row>
    <row r="152" spans="1:26" ht="18.5" x14ac:dyDescent="0.35">
      <c r="A152" s="34">
        <v>6</v>
      </c>
      <c r="B152" s="3" t="s">
        <v>6</v>
      </c>
      <c r="C152" s="94">
        <f t="shared" si="16"/>
        <v>0</v>
      </c>
      <c r="D152" s="5">
        <v>0</v>
      </c>
      <c r="E152" s="5">
        <v>69.8</v>
      </c>
      <c r="F152" s="1" t="s">
        <v>69</v>
      </c>
      <c r="G152" s="5">
        <v>55</v>
      </c>
      <c r="H152" s="5">
        <v>3.9</v>
      </c>
      <c r="I152" s="178"/>
      <c r="J152" s="51">
        <v>14</v>
      </c>
      <c r="K152" s="52" t="s">
        <v>20</v>
      </c>
      <c r="M152" s="186" t="s">
        <v>16</v>
      </c>
      <c r="N152" t="s">
        <v>76</v>
      </c>
      <c r="O152" s="54"/>
      <c r="P152" s="178"/>
      <c r="Q152" s="3">
        <v>5</v>
      </c>
      <c r="R152" s="32">
        <f t="shared" si="17"/>
        <v>7.163323782234958E-2</v>
      </c>
      <c r="S152" s="31">
        <v>21</v>
      </c>
      <c r="T152" s="95"/>
      <c r="U152" s="100" t="s">
        <v>126</v>
      </c>
      <c r="V152" s="98">
        <v>33.4</v>
      </c>
      <c r="W152" s="98">
        <v>73.599999999999994</v>
      </c>
      <c r="X152" s="98">
        <v>30.6</v>
      </c>
      <c r="Y152" s="98">
        <v>37</v>
      </c>
      <c r="Z152" s="102">
        <v>38.6</v>
      </c>
    </row>
    <row r="153" spans="1:26" ht="18.5" x14ac:dyDescent="0.35">
      <c r="A153" s="34">
        <v>7</v>
      </c>
      <c r="B153" s="3" t="s">
        <v>7</v>
      </c>
      <c r="C153" s="94">
        <f t="shared" si="16"/>
        <v>0</v>
      </c>
      <c r="D153" s="5">
        <v>0</v>
      </c>
      <c r="E153" s="5">
        <v>4.3</v>
      </c>
      <c r="F153" s="1" t="s">
        <v>69</v>
      </c>
      <c r="G153" s="5">
        <v>55</v>
      </c>
      <c r="H153" s="5">
        <v>3.8</v>
      </c>
      <c r="I153" s="178"/>
      <c r="J153" s="51">
        <v>16</v>
      </c>
      <c r="K153" s="183" t="s">
        <v>24</v>
      </c>
      <c r="L153" t="s">
        <v>76</v>
      </c>
      <c r="M153" s="53" t="s">
        <v>21</v>
      </c>
      <c r="O153" s="55" t="s">
        <v>77</v>
      </c>
      <c r="P153" s="178"/>
      <c r="Q153" s="3">
        <v>1</v>
      </c>
      <c r="R153" s="32">
        <f t="shared" si="17"/>
        <v>0.23255813953488372</v>
      </c>
      <c r="S153" s="31">
        <v>15</v>
      </c>
      <c r="T153" s="95"/>
      <c r="U153" s="100" t="s">
        <v>127</v>
      </c>
      <c r="V153" s="98">
        <v>49</v>
      </c>
      <c r="W153" s="98">
        <v>80.7</v>
      </c>
      <c r="X153" s="98">
        <v>57.3</v>
      </c>
      <c r="Y153" s="98">
        <v>46.7</v>
      </c>
      <c r="Z153" s="102">
        <v>55</v>
      </c>
    </row>
    <row r="154" spans="1:26" ht="19" thickBot="1" x14ac:dyDescent="0.4">
      <c r="A154" s="34">
        <v>8</v>
      </c>
      <c r="B154" s="3" t="s">
        <v>8</v>
      </c>
      <c r="C154" s="94">
        <f t="shared" si="16"/>
        <v>0</v>
      </c>
      <c r="D154" s="5">
        <v>0</v>
      </c>
      <c r="E154" s="5">
        <v>1.7</v>
      </c>
      <c r="F154" s="1" t="s">
        <v>69</v>
      </c>
      <c r="G154" s="5">
        <v>53</v>
      </c>
      <c r="H154" s="5">
        <v>4</v>
      </c>
      <c r="I154" s="179" t="s">
        <v>206</v>
      </c>
      <c r="J154" s="51">
        <v>17</v>
      </c>
      <c r="K154" s="52" t="s">
        <v>74</v>
      </c>
      <c r="M154" s="53" t="s">
        <v>23</v>
      </c>
      <c r="O154" s="56" t="s">
        <v>78</v>
      </c>
      <c r="P154" s="179" t="s">
        <v>211</v>
      </c>
      <c r="Q154" s="3">
        <v>1</v>
      </c>
      <c r="R154" s="32">
        <f t="shared" si="17"/>
        <v>0.58823529411764708</v>
      </c>
      <c r="S154" s="31">
        <v>11</v>
      </c>
      <c r="T154" s="95"/>
      <c r="U154" s="124" t="s">
        <v>128</v>
      </c>
      <c r="V154" s="103">
        <f>((V153+V152)/2)-V151</f>
        <v>5.7000000000000028</v>
      </c>
      <c r="W154" s="103">
        <f>((W153+W152)/2)-W151</f>
        <v>10.850000000000009</v>
      </c>
      <c r="X154" s="104">
        <f>((X153+X152)/2)-X151</f>
        <v>24.050000000000004</v>
      </c>
      <c r="Y154" s="103">
        <f>((Y153+Y152)/2)-Y151</f>
        <v>8.25</v>
      </c>
      <c r="Z154" s="105">
        <f>((Z153+Z152)/2)-Z151</f>
        <v>11.699999999999996</v>
      </c>
    </row>
    <row r="155" spans="1:26" ht="19" thickTop="1" x14ac:dyDescent="0.35">
      <c r="A155" s="34">
        <v>9</v>
      </c>
      <c r="B155" s="3" t="s">
        <v>9</v>
      </c>
      <c r="C155" s="94">
        <f t="shared" si="16"/>
        <v>3.0864197530864199E-2</v>
      </c>
      <c r="D155" s="5">
        <v>1</v>
      </c>
      <c r="E155" s="5">
        <v>32.4</v>
      </c>
      <c r="F155" s="1" t="s">
        <v>116</v>
      </c>
      <c r="G155" s="5">
        <v>47</v>
      </c>
      <c r="H155" s="5">
        <v>3.6</v>
      </c>
      <c r="I155" s="181" t="s">
        <v>207</v>
      </c>
      <c r="J155" s="45">
        <v>26</v>
      </c>
      <c r="K155" s="57" t="s">
        <v>17</v>
      </c>
      <c r="L155" s="47">
        <v>2</v>
      </c>
      <c r="M155" s="58" t="s">
        <v>14</v>
      </c>
      <c r="N155" s="59"/>
      <c r="O155" s="60"/>
      <c r="P155" s="181" t="s">
        <v>212</v>
      </c>
      <c r="Q155" s="3">
        <v>3</v>
      </c>
      <c r="R155" s="32">
        <f t="shared" si="17"/>
        <v>9.2592592592592601E-2</v>
      </c>
      <c r="S155" s="31">
        <v>19</v>
      </c>
      <c r="T155" s="95"/>
      <c r="U155" s="114" t="s">
        <v>129</v>
      </c>
    </row>
    <row r="156" spans="1:26" ht="18.5" x14ac:dyDescent="0.35">
      <c r="A156" s="34">
        <v>10</v>
      </c>
      <c r="B156" s="3" t="s">
        <v>10</v>
      </c>
      <c r="C156" s="94">
        <f t="shared" si="16"/>
        <v>7.2992700729927005E-3</v>
      </c>
      <c r="D156" s="5">
        <v>2</v>
      </c>
      <c r="E156" s="5">
        <v>274</v>
      </c>
      <c r="F156" s="1" t="s">
        <v>117</v>
      </c>
      <c r="G156" s="5">
        <v>45</v>
      </c>
      <c r="H156" s="5">
        <v>3.1</v>
      </c>
      <c r="I156" s="182" t="s">
        <v>213</v>
      </c>
      <c r="J156" s="51">
        <v>29</v>
      </c>
      <c r="K156" s="185" t="s">
        <v>16</v>
      </c>
      <c r="L156" t="s">
        <v>79</v>
      </c>
      <c r="M156" s="184" t="s">
        <v>24</v>
      </c>
      <c r="N156" t="s">
        <v>79</v>
      </c>
      <c r="O156" s="54"/>
      <c r="P156" s="178"/>
      <c r="Q156" s="3">
        <v>27</v>
      </c>
      <c r="R156" s="32">
        <f t="shared" si="17"/>
        <v>9.8540145985401464E-2</v>
      </c>
      <c r="S156" s="31">
        <v>18</v>
      </c>
      <c r="T156" s="95"/>
      <c r="U156" s="33" t="s">
        <v>130</v>
      </c>
    </row>
    <row r="157" spans="1:26" ht="18.5" x14ac:dyDescent="0.35">
      <c r="A157" s="34">
        <v>11</v>
      </c>
      <c r="B157" s="3" t="s">
        <v>12</v>
      </c>
      <c r="C157" s="94">
        <f t="shared" si="16"/>
        <v>0</v>
      </c>
      <c r="D157" s="5">
        <v>0</v>
      </c>
      <c r="E157" s="5">
        <v>38.799999999999997</v>
      </c>
      <c r="F157" s="1" t="s">
        <v>69</v>
      </c>
      <c r="G157" s="5">
        <v>41</v>
      </c>
      <c r="H157" s="5">
        <v>3.3</v>
      </c>
      <c r="I157" s="178"/>
      <c r="J157" s="51">
        <v>29</v>
      </c>
      <c r="K157" s="61" t="s">
        <v>15</v>
      </c>
      <c r="M157" s="62" t="s">
        <v>17</v>
      </c>
      <c r="O157" s="54"/>
      <c r="P157" s="178"/>
      <c r="Q157" s="3">
        <v>3</v>
      </c>
      <c r="R157" s="32">
        <f t="shared" si="17"/>
        <v>7.7319587628865982E-2</v>
      </c>
      <c r="S157" s="31">
        <v>20</v>
      </c>
      <c r="T157" s="95"/>
      <c r="U157" s="33" t="s">
        <v>131</v>
      </c>
    </row>
    <row r="158" spans="1:26" ht="19" thickBot="1" x14ac:dyDescent="0.4">
      <c r="A158" s="34">
        <v>12</v>
      </c>
      <c r="B158" s="3" t="s">
        <v>11</v>
      </c>
      <c r="C158" s="94">
        <f t="shared" si="16"/>
        <v>0</v>
      </c>
      <c r="D158" s="5">
        <v>0</v>
      </c>
      <c r="E158" s="5">
        <v>5.9</v>
      </c>
      <c r="F158" s="1" t="s">
        <v>69</v>
      </c>
      <c r="G158" s="5">
        <v>41</v>
      </c>
      <c r="H158" s="5">
        <v>6.8</v>
      </c>
      <c r="I158" s="179" t="s">
        <v>206</v>
      </c>
      <c r="J158" s="51">
        <v>32</v>
      </c>
      <c r="K158" s="63" t="s">
        <v>14</v>
      </c>
      <c r="M158" s="62" t="s">
        <v>3</v>
      </c>
      <c r="N158" t="s">
        <v>80</v>
      </c>
      <c r="O158" s="55" t="s">
        <v>81</v>
      </c>
      <c r="P158" s="178"/>
      <c r="Q158" s="3">
        <v>2</v>
      </c>
      <c r="R158" s="32">
        <f t="shared" si="17"/>
        <v>0.33898305084745761</v>
      </c>
      <c r="S158" s="31">
        <v>13</v>
      </c>
      <c r="T158" s="95"/>
      <c r="U158" s="26"/>
    </row>
    <row r="159" spans="1:26" ht="19.5" thickTop="1" thickBot="1" x14ac:dyDescent="0.4">
      <c r="A159" s="34">
        <v>13</v>
      </c>
      <c r="B159" s="3" t="s">
        <v>14</v>
      </c>
      <c r="C159" s="94">
        <f t="shared" si="16"/>
        <v>0.44871794871794873</v>
      </c>
      <c r="D159" s="5">
        <v>21</v>
      </c>
      <c r="E159" s="5">
        <v>46.8</v>
      </c>
      <c r="F159" s="1" t="s">
        <v>111</v>
      </c>
      <c r="G159" s="5">
        <v>32</v>
      </c>
      <c r="H159" s="5">
        <v>6.1</v>
      </c>
      <c r="I159" s="181" t="s">
        <v>207</v>
      </c>
      <c r="J159" s="64">
        <v>41</v>
      </c>
      <c r="K159" s="65" t="s">
        <v>11</v>
      </c>
      <c r="L159" s="66" t="s">
        <v>82</v>
      </c>
      <c r="M159" s="67" t="s">
        <v>15</v>
      </c>
      <c r="O159" s="56" t="s">
        <v>78</v>
      </c>
      <c r="P159" s="179" t="s">
        <v>206</v>
      </c>
      <c r="Q159" s="3">
        <v>83</v>
      </c>
      <c r="R159" s="32">
        <f t="shared" si="17"/>
        <v>1.7735042735042736</v>
      </c>
      <c r="S159" s="31">
        <v>4</v>
      </c>
      <c r="T159" s="95"/>
      <c r="U159" s="3"/>
    </row>
    <row r="160" spans="1:26" ht="19" thickTop="1" x14ac:dyDescent="0.35">
      <c r="A160" s="34">
        <v>14</v>
      </c>
      <c r="B160" s="3" t="s">
        <v>15</v>
      </c>
      <c r="C160" s="94">
        <f t="shared" si="16"/>
        <v>0.13223140495867769</v>
      </c>
      <c r="D160" s="5">
        <v>8</v>
      </c>
      <c r="E160" s="5">
        <v>60.5</v>
      </c>
      <c r="F160" s="1" t="s">
        <v>115</v>
      </c>
      <c r="G160" s="5">
        <v>29</v>
      </c>
      <c r="H160" s="5">
        <v>7.1</v>
      </c>
      <c r="I160" s="178"/>
      <c r="J160" s="51">
        <v>41</v>
      </c>
      <c r="K160" s="61" t="s">
        <v>83</v>
      </c>
      <c r="L160" t="s">
        <v>84</v>
      </c>
      <c r="M160" s="68" t="s">
        <v>9</v>
      </c>
      <c r="N160" s="69"/>
      <c r="O160" s="70"/>
      <c r="P160" s="181" t="s">
        <v>209</v>
      </c>
      <c r="Q160" s="3">
        <v>104</v>
      </c>
      <c r="R160" s="32">
        <f t="shared" si="17"/>
        <v>1.71900826446281</v>
      </c>
      <c r="S160" s="31">
        <v>5</v>
      </c>
      <c r="T160" s="95"/>
      <c r="U160" s="109" t="s">
        <v>135</v>
      </c>
      <c r="V160" s="97" t="s">
        <v>134</v>
      </c>
    </row>
    <row r="161" spans="1:54" ht="18.5" x14ac:dyDescent="0.35">
      <c r="A161" s="34">
        <v>15</v>
      </c>
      <c r="B161" s="3" t="s">
        <v>16</v>
      </c>
      <c r="C161" s="94">
        <f t="shared" si="16"/>
        <v>0.74509803921568629</v>
      </c>
      <c r="D161" s="5">
        <v>19</v>
      </c>
      <c r="E161" s="5">
        <v>25.5</v>
      </c>
      <c r="F161" s="1" t="s">
        <v>108</v>
      </c>
      <c r="G161" s="5">
        <v>29</v>
      </c>
      <c r="H161" s="5">
        <v>4.5999999999999996</v>
      </c>
      <c r="I161" s="178"/>
      <c r="J161" s="51">
        <v>45</v>
      </c>
      <c r="K161" s="63" t="s">
        <v>10</v>
      </c>
      <c r="M161" s="62" t="s">
        <v>10</v>
      </c>
      <c r="O161" s="55" t="s">
        <v>85</v>
      </c>
      <c r="P161" s="178"/>
      <c r="Q161" s="3">
        <v>32</v>
      </c>
      <c r="R161" s="32">
        <f t="shared" si="17"/>
        <v>1.2549019607843137</v>
      </c>
      <c r="S161" s="31">
        <v>8</v>
      </c>
      <c r="T161" s="95"/>
      <c r="U161" s="111" t="s">
        <v>136</v>
      </c>
      <c r="V161" s="97" t="s">
        <v>137</v>
      </c>
    </row>
    <row r="162" spans="1:54" ht="19" thickBot="1" x14ac:dyDescent="0.4">
      <c r="A162" s="34">
        <v>16</v>
      </c>
      <c r="B162" s="3" t="s">
        <v>17</v>
      </c>
      <c r="C162" s="94">
        <f t="shared" si="16"/>
        <v>0.35222052067381321</v>
      </c>
      <c r="D162" s="5">
        <v>23</v>
      </c>
      <c r="E162" s="5">
        <v>65.3</v>
      </c>
      <c r="F162" s="1" t="s">
        <v>113</v>
      </c>
      <c r="G162" s="5">
        <v>26</v>
      </c>
      <c r="H162" s="5">
        <v>8.1</v>
      </c>
      <c r="I162" s="179" t="s">
        <v>208</v>
      </c>
      <c r="J162" s="51">
        <v>47</v>
      </c>
      <c r="K162" s="61" t="s">
        <v>9</v>
      </c>
      <c r="M162" s="62" t="s">
        <v>2</v>
      </c>
      <c r="N162" t="s">
        <v>84</v>
      </c>
      <c r="O162" s="55" t="s">
        <v>86</v>
      </c>
      <c r="P162" s="179"/>
      <c r="Q162" s="3">
        <v>51</v>
      </c>
      <c r="R162" s="32">
        <f t="shared" si="17"/>
        <v>0.78101071975497705</v>
      </c>
      <c r="S162" s="31">
        <v>9</v>
      </c>
      <c r="T162" s="95"/>
      <c r="U162" s="113" t="s">
        <v>138</v>
      </c>
      <c r="V162" s="97" t="s">
        <v>139</v>
      </c>
    </row>
    <row r="163" spans="1:54" ht="19" thickTop="1" x14ac:dyDescent="0.35">
      <c r="A163" s="34">
        <v>17</v>
      </c>
      <c r="B163" s="3" t="s">
        <v>19</v>
      </c>
      <c r="C163" s="94">
        <f t="shared" si="16"/>
        <v>4.5655375552282766</v>
      </c>
      <c r="D163" s="5">
        <v>310</v>
      </c>
      <c r="E163" s="5">
        <v>67.900000000000006</v>
      </c>
      <c r="F163" s="1" t="s">
        <v>105</v>
      </c>
      <c r="G163" s="5">
        <v>17</v>
      </c>
      <c r="H163" s="5">
        <v>6.8</v>
      </c>
      <c r="I163" s="181"/>
      <c r="J163" s="45">
        <v>53</v>
      </c>
      <c r="K163" s="71" t="s">
        <v>8</v>
      </c>
      <c r="L163" s="47">
        <v>0</v>
      </c>
      <c r="M163" s="72" t="s">
        <v>11</v>
      </c>
      <c r="N163" s="59" t="s">
        <v>87</v>
      </c>
      <c r="O163" s="60"/>
      <c r="P163" s="179" t="s">
        <v>210</v>
      </c>
      <c r="Q163" s="3">
        <v>88</v>
      </c>
      <c r="R163" s="32">
        <f t="shared" si="17"/>
        <v>1.296023564064801</v>
      </c>
      <c r="S163" s="31">
        <v>7</v>
      </c>
      <c r="T163" s="95"/>
      <c r="U163" s="116" t="s">
        <v>140</v>
      </c>
      <c r="V163" s="114" t="s">
        <v>141</v>
      </c>
    </row>
    <row r="164" spans="1:54" ht="18.5" x14ac:dyDescent="0.35">
      <c r="A164" s="34">
        <v>18</v>
      </c>
      <c r="B164" s="3" t="s">
        <v>24</v>
      </c>
      <c r="C164" s="94">
        <f t="shared" si="16"/>
        <v>0.35799522673031026</v>
      </c>
      <c r="D164" s="5">
        <v>30</v>
      </c>
      <c r="E164" s="5">
        <v>83.8</v>
      </c>
      <c r="F164" s="1" t="s">
        <v>112</v>
      </c>
      <c r="G164" s="5">
        <v>16</v>
      </c>
      <c r="H164" s="5">
        <v>8.1999999999999993</v>
      </c>
      <c r="I164" s="178"/>
      <c r="J164" s="51">
        <v>55</v>
      </c>
      <c r="K164" s="73" t="s">
        <v>7</v>
      </c>
      <c r="M164" s="74" t="s">
        <v>83</v>
      </c>
      <c r="N164" t="s">
        <v>87</v>
      </c>
      <c r="O164" s="54"/>
      <c r="P164" s="178"/>
      <c r="Q164" s="3">
        <v>59</v>
      </c>
      <c r="R164" s="32">
        <f t="shared" si="17"/>
        <v>0.70405727923627692</v>
      </c>
      <c r="S164" s="31">
        <v>10</v>
      </c>
      <c r="T164" s="95"/>
      <c r="U164" s="33" t="s">
        <v>249</v>
      </c>
    </row>
    <row r="165" spans="1:54" ht="18.5" x14ac:dyDescent="0.35">
      <c r="A165" s="34">
        <v>19</v>
      </c>
      <c r="B165" s="3" t="s">
        <v>20</v>
      </c>
      <c r="C165" s="94">
        <f t="shared" si="16"/>
        <v>0.90909090909090906</v>
      </c>
      <c r="D165" s="5">
        <v>5</v>
      </c>
      <c r="E165" s="5">
        <v>5.5</v>
      </c>
      <c r="F165" s="1" t="s">
        <v>107</v>
      </c>
      <c r="G165" s="5">
        <v>14</v>
      </c>
      <c r="H165" s="5">
        <v>6.9</v>
      </c>
      <c r="I165" s="178"/>
      <c r="J165" s="51">
        <v>55</v>
      </c>
      <c r="K165" s="73" t="s">
        <v>6</v>
      </c>
      <c r="M165" s="74" t="s">
        <v>8</v>
      </c>
      <c r="O165" s="54"/>
      <c r="P165" s="178"/>
      <c r="Q165" s="3">
        <v>13</v>
      </c>
      <c r="R165" s="32">
        <f t="shared" si="17"/>
        <v>2.3636363636363638</v>
      </c>
      <c r="S165" s="31">
        <v>3</v>
      </c>
      <c r="T165" s="95"/>
      <c r="U165" s="3"/>
    </row>
    <row r="166" spans="1:54" ht="18.5" x14ac:dyDescent="0.35">
      <c r="A166" s="34">
        <v>20</v>
      </c>
      <c r="B166" s="3" t="s">
        <v>21</v>
      </c>
      <c r="C166" s="94">
        <f t="shared" si="16"/>
        <v>0.55555555555555547</v>
      </c>
      <c r="D166" s="5">
        <v>3</v>
      </c>
      <c r="E166" s="5">
        <v>5.4</v>
      </c>
      <c r="F166" s="1" t="s">
        <v>109</v>
      </c>
      <c r="G166" s="5">
        <v>12</v>
      </c>
      <c r="H166" s="5">
        <v>8.6999999999999993</v>
      </c>
      <c r="I166" s="178"/>
      <c r="J166" s="51">
        <v>56</v>
      </c>
      <c r="K166" s="73" t="s">
        <v>5</v>
      </c>
      <c r="M166" s="74" t="s">
        <v>7</v>
      </c>
      <c r="O166" s="54"/>
      <c r="P166" s="178"/>
      <c r="Q166" s="3">
        <v>13</v>
      </c>
      <c r="R166" s="32">
        <f t="shared" si="17"/>
        <v>2.4074074074074074</v>
      </c>
      <c r="S166" s="31">
        <v>2</v>
      </c>
      <c r="T166" s="95"/>
      <c r="U166" s="3"/>
    </row>
    <row r="167" spans="1:54" ht="18.5" x14ac:dyDescent="0.35">
      <c r="A167" s="34">
        <v>21</v>
      </c>
      <c r="B167" s="3" t="s">
        <v>22</v>
      </c>
      <c r="C167" s="94">
        <f t="shared" si="16"/>
        <v>1.0891089108910892</v>
      </c>
      <c r="D167" s="5">
        <v>11</v>
      </c>
      <c r="E167" s="5">
        <v>10.1</v>
      </c>
      <c r="F167" s="1" t="s">
        <v>106</v>
      </c>
      <c r="G167" s="5">
        <v>11</v>
      </c>
      <c r="H167" s="5">
        <v>9.5</v>
      </c>
      <c r="I167" s="178"/>
      <c r="J167" s="51">
        <v>58</v>
      </c>
      <c r="K167" s="73" t="s">
        <v>4</v>
      </c>
      <c r="M167" s="74" t="s">
        <v>6</v>
      </c>
      <c r="N167" s="75" t="s">
        <v>88</v>
      </c>
      <c r="O167" s="54"/>
      <c r="P167" s="178"/>
      <c r="Q167" s="3">
        <v>122</v>
      </c>
      <c r="R167" s="32">
        <f t="shared" si="17"/>
        <v>12.079207920792079</v>
      </c>
      <c r="S167" s="31">
        <v>1</v>
      </c>
      <c r="T167" s="95"/>
      <c r="U167" s="3"/>
    </row>
    <row r="168" spans="1:54" ht="18.5" x14ac:dyDescent="0.35">
      <c r="A168" s="34">
        <v>22</v>
      </c>
      <c r="B168" s="3" t="s">
        <v>23</v>
      </c>
      <c r="C168" s="94">
        <f t="shared" si="16"/>
        <v>0.51724137931034486</v>
      </c>
      <c r="D168" s="5">
        <v>3</v>
      </c>
      <c r="E168" s="5">
        <v>5.8</v>
      </c>
      <c r="F168" s="1" t="s">
        <v>110</v>
      </c>
      <c r="G168" s="5">
        <v>10</v>
      </c>
      <c r="H168" s="5">
        <v>9.1</v>
      </c>
      <c r="I168" s="178"/>
      <c r="J168" s="76" t="s">
        <v>89</v>
      </c>
      <c r="K168" s="77" t="s">
        <v>90</v>
      </c>
      <c r="L168" t="s">
        <v>91</v>
      </c>
      <c r="M168" s="74" t="s">
        <v>5</v>
      </c>
      <c r="O168" s="54"/>
      <c r="P168" s="178"/>
      <c r="Q168" s="3">
        <v>8</v>
      </c>
      <c r="R168" s="32">
        <f t="shared" si="17"/>
        <v>1.3793103448275863</v>
      </c>
      <c r="S168" s="31">
        <v>6</v>
      </c>
      <c r="T168" s="95"/>
      <c r="U168" s="3"/>
    </row>
    <row r="169" spans="1:54" ht="18.5" x14ac:dyDescent="0.35">
      <c r="B169" s="3"/>
      <c r="C169" s="32"/>
      <c r="D169" s="3"/>
      <c r="E169" s="3"/>
      <c r="F169" s="3"/>
      <c r="G169" s="5"/>
      <c r="H169" s="2"/>
      <c r="I169" s="178"/>
      <c r="J169" s="51">
        <v>70</v>
      </c>
      <c r="K169" s="73" t="s">
        <v>2</v>
      </c>
      <c r="L169" t="s">
        <v>87</v>
      </c>
      <c r="M169" s="74" t="s">
        <v>4</v>
      </c>
      <c r="O169" s="55" t="s">
        <v>69</v>
      </c>
      <c r="P169" s="178"/>
      <c r="Q169" s="3"/>
      <c r="R169" s="3"/>
      <c r="T169" s="95"/>
    </row>
    <row r="170" spans="1:54" ht="19" thickBot="1" x14ac:dyDescent="0.4">
      <c r="B170" s="3"/>
      <c r="C170" s="32"/>
      <c r="D170" s="3"/>
      <c r="E170" s="3"/>
      <c r="F170" s="3"/>
      <c r="G170" s="5"/>
      <c r="H170" s="2"/>
      <c r="I170" s="178"/>
      <c r="J170" s="78">
        <v>75</v>
      </c>
      <c r="K170" s="79" t="s">
        <v>92</v>
      </c>
      <c r="L170" s="80"/>
      <c r="M170" s="81" t="s">
        <v>92</v>
      </c>
      <c r="N170" s="80"/>
      <c r="O170" s="82" t="s">
        <v>86</v>
      </c>
      <c r="P170" s="178"/>
      <c r="Q170" s="3"/>
      <c r="R170" s="3"/>
      <c r="T170" s="95"/>
    </row>
    <row r="171" spans="1:54" ht="15.5" x14ac:dyDescent="0.35">
      <c r="I171" s="178"/>
      <c r="J171" s="83" t="s">
        <v>93</v>
      </c>
      <c r="K171" s="84"/>
      <c r="L171" s="85"/>
      <c r="M171" s="84"/>
      <c r="N171" s="84"/>
      <c r="O171" s="86"/>
      <c r="P171" s="178"/>
    </row>
    <row r="172" spans="1:54" ht="21.5" thickBot="1" x14ac:dyDescent="0.55000000000000004">
      <c r="I172" s="178"/>
      <c r="J172" s="187" t="s">
        <v>214</v>
      </c>
      <c r="K172" s="87"/>
      <c r="L172" s="106" t="s">
        <v>133</v>
      </c>
      <c r="M172" s="87"/>
      <c r="N172" s="88" t="s">
        <v>94</v>
      </c>
      <c r="O172" s="89"/>
      <c r="P172" s="178"/>
    </row>
    <row r="174" spans="1:54" ht="72" customHeight="1" x14ac:dyDescent="0.35">
      <c r="A174" s="8" t="s">
        <v>142</v>
      </c>
      <c r="B174" s="1" t="s">
        <v>0</v>
      </c>
      <c r="C174" s="4" t="s">
        <v>27</v>
      </c>
      <c r="D174" s="6" t="s">
        <v>63</v>
      </c>
      <c r="E174" s="6" t="s">
        <v>240</v>
      </c>
      <c r="F174" s="4" t="s">
        <v>29</v>
      </c>
      <c r="G174" s="4" t="s">
        <v>238</v>
      </c>
      <c r="I174" s="4"/>
      <c r="J174" s="4" t="s">
        <v>239</v>
      </c>
      <c r="AD174" s="9" t="s">
        <v>232</v>
      </c>
      <c r="AE174" s="201" t="s">
        <v>237</v>
      </c>
      <c r="AK174" s="33" t="s">
        <v>258</v>
      </c>
      <c r="AL174" s="33"/>
      <c r="AZ174" s="220" t="s">
        <v>260</v>
      </c>
      <c r="BA174" s="221"/>
      <c r="BB174" s="221"/>
    </row>
    <row r="175" spans="1:54" ht="15.5" x14ac:dyDescent="0.35">
      <c r="A175" s="198" t="s">
        <v>231</v>
      </c>
      <c r="C175" s="90"/>
      <c r="D175" s="90"/>
      <c r="E175" s="91"/>
      <c r="F175" s="90"/>
      <c r="G175" s="90"/>
      <c r="H175" s="90"/>
      <c r="M175" s="33"/>
      <c r="N175" s="33"/>
      <c r="O175" s="33"/>
      <c r="U175" s="33"/>
      <c r="V175" s="33"/>
      <c r="W175" s="33"/>
      <c r="AE175" s="216" t="s">
        <v>242</v>
      </c>
      <c r="AF175" s="213" t="s">
        <v>241</v>
      </c>
      <c r="AG175" s="150">
        <f>CORREL(D176:D197,AE176:AE197)</f>
        <v>-0.59966924657152598</v>
      </c>
      <c r="AH175" s="92" t="s">
        <v>248</v>
      </c>
      <c r="AJ175" s="131" t="s">
        <v>159</v>
      </c>
      <c r="AK175" s="131"/>
      <c r="AL175" s="131" t="s">
        <v>160</v>
      </c>
      <c r="AM175" s="131"/>
      <c r="AN175" s="131" t="s">
        <v>161</v>
      </c>
      <c r="AO175" s="131"/>
      <c r="AP175" s="131" t="s">
        <v>162</v>
      </c>
      <c r="AT175" s="199" t="s">
        <v>244</v>
      </c>
      <c r="AU175" s="199"/>
    </row>
    <row r="176" spans="1:54" ht="18.5" x14ac:dyDescent="0.35">
      <c r="A176" s="34">
        <v>1</v>
      </c>
      <c r="B176" s="3" t="s">
        <v>1</v>
      </c>
      <c r="C176" s="5">
        <v>75</v>
      </c>
      <c r="D176" s="5">
        <f>$D120</f>
        <v>96.465000000000003</v>
      </c>
      <c r="E176" s="5">
        <v>3.7</v>
      </c>
      <c r="F176" s="5">
        <v>64</v>
      </c>
      <c r="G176" s="5"/>
      <c r="H176" s="33"/>
      <c r="M176" s="33"/>
      <c r="U176" s="33"/>
      <c r="AE176" s="7"/>
      <c r="AF176" s="214"/>
      <c r="AJ176" s="133">
        <f>$AG175/SQRT((1-AG175^2)/($AP176-2))</f>
        <v>-2.8038270424385989</v>
      </c>
      <c r="AK176" s="131"/>
      <c r="AL176" s="134">
        <f>TDIST(ABS($AJ176), ($AP176-2), 2)</f>
        <v>1.4073902497810122E-2</v>
      </c>
      <c r="AM176" s="131"/>
      <c r="AN176" s="133">
        <f>_xlfn.T.INV.2T(0.05, ($AP176-2))</f>
        <v>2.1447866879178044</v>
      </c>
      <c r="AO176" s="131"/>
      <c r="AP176" s="131">
        <v>16</v>
      </c>
      <c r="AT176" s="197"/>
    </row>
    <row r="177" spans="1:47" ht="18.5" x14ac:dyDescent="0.35">
      <c r="A177" s="34">
        <v>2</v>
      </c>
      <c r="B177" s="3" t="s">
        <v>2</v>
      </c>
      <c r="C177" s="5">
        <v>70</v>
      </c>
      <c r="D177" s="5">
        <f t="shared" ref="D177:D197" si="18">$D121</f>
        <v>92.674999999999997</v>
      </c>
      <c r="E177" s="5">
        <v>3.6</v>
      </c>
      <c r="F177" s="5">
        <v>58</v>
      </c>
      <c r="G177" s="5"/>
      <c r="H177" s="33"/>
      <c r="M177" s="33"/>
      <c r="U177" s="33"/>
      <c r="AE177" s="7"/>
      <c r="AF177" s="214"/>
      <c r="AT177" s="3"/>
    </row>
    <row r="178" spans="1:47" ht="18.5" x14ac:dyDescent="0.35">
      <c r="A178" s="34">
        <v>3</v>
      </c>
      <c r="B178" s="3" t="s">
        <v>3</v>
      </c>
      <c r="C178" s="5">
        <v>65</v>
      </c>
      <c r="D178" s="5">
        <f t="shared" si="18"/>
        <v>100</v>
      </c>
      <c r="E178" s="5">
        <v>4.5</v>
      </c>
      <c r="F178" s="5">
        <v>67</v>
      </c>
      <c r="G178" s="5"/>
      <c r="H178" s="33"/>
      <c r="M178" s="33"/>
      <c r="U178" s="33"/>
      <c r="AE178" s="7"/>
      <c r="AF178" s="214"/>
      <c r="AT178" s="3"/>
    </row>
    <row r="179" spans="1:47" ht="18.5" x14ac:dyDescent="0.35">
      <c r="A179" s="34">
        <v>4</v>
      </c>
      <c r="B179" s="3" t="s">
        <v>4</v>
      </c>
      <c r="C179" s="5">
        <v>58</v>
      </c>
      <c r="D179" s="5">
        <f t="shared" si="18"/>
        <v>77.515000000000001</v>
      </c>
      <c r="E179" s="5">
        <v>1.9</v>
      </c>
      <c r="F179" s="5">
        <v>56</v>
      </c>
      <c r="G179" s="5"/>
      <c r="H179" s="33"/>
      <c r="M179" s="33"/>
      <c r="U179" s="33"/>
      <c r="AE179" s="7"/>
      <c r="AF179" s="214"/>
      <c r="AT179" s="3"/>
    </row>
    <row r="180" spans="1:47" ht="18.5" x14ac:dyDescent="0.35">
      <c r="A180" s="34">
        <v>5</v>
      </c>
      <c r="B180" s="3" t="s">
        <v>5</v>
      </c>
      <c r="C180" s="5">
        <v>56</v>
      </c>
      <c r="D180" s="5">
        <f t="shared" si="18"/>
        <v>88.885000000000005</v>
      </c>
      <c r="E180" s="5">
        <v>3.6</v>
      </c>
      <c r="F180" s="5">
        <v>51</v>
      </c>
      <c r="G180" s="5"/>
      <c r="H180" s="33"/>
      <c r="M180" s="33"/>
      <c r="U180" s="33"/>
      <c r="AE180" s="7">
        <f>AF180</f>
        <v>12</v>
      </c>
      <c r="AF180" s="215">
        <v>12</v>
      </c>
      <c r="AT180" s="3"/>
    </row>
    <row r="181" spans="1:47" ht="18.5" x14ac:dyDescent="0.35">
      <c r="A181" s="34">
        <v>6</v>
      </c>
      <c r="B181" s="3" t="s">
        <v>6</v>
      </c>
      <c r="C181" s="5">
        <v>55</v>
      </c>
      <c r="D181" s="5">
        <f t="shared" si="18"/>
        <v>100</v>
      </c>
      <c r="E181" s="5">
        <v>3.9</v>
      </c>
      <c r="F181" s="5">
        <v>44</v>
      </c>
      <c r="G181" s="5"/>
      <c r="H181" s="33"/>
      <c r="M181" s="33"/>
      <c r="U181" s="33"/>
      <c r="AE181" s="7">
        <f t="shared" ref="AE181:AE187" si="19">AF181</f>
        <v>12</v>
      </c>
      <c r="AF181" s="215">
        <v>12</v>
      </c>
      <c r="AT181" s="3"/>
    </row>
    <row r="182" spans="1:47" ht="18.5" x14ac:dyDescent="0.35">
      <c r="A182" s="34">
        <v>7</v>
      </c>
      <c r="B182" s="3" t="s">
        <v>7</v>
      </c>
      <c r="C182" s="5">
        <v>55</v>
      </c>
      <c r="D182" s="5">
        <f t="shared" si="18"/>
        <v>85.094999999999999</v>
      </c>
      <c r="E182" s="5">
        <v>3.8</v>
      </c>
      <c r="F182" s="5">
        <v>62</v>
      </c>
      <c r="G182" s="5"/>
      <c r="H182" s="33"/>
      <c r="M182" s="33"/>
      <c r="U182" s="33"/>
      <c r="AE182" s="7"/>
      <c r="AF182" s="215"/>
      <c r="AT182" s="3"/>
    </row>
    <row r="183" spans="1:47" ht="18.5" x14ac:dyDescent="0.35">
      <c r="A183" s="34">
        <v>8</v>
      </c>
      <c r="B183" s="3" t="s">
        <v>8</v>
      </c>
      <c r="C183" s="5">
        <v>53</v>
      </c>
      <c r="D183" s="5">
        <f t="shared" si="18"/>
        <v>100</v>
      </c>
      <c r="E183" s="5">
        <v>4</v>
      </c>
      <c r="F183" s="5">
        <v>53</v>
      </c>
      <c r="G183" s="5"/>
      <c r="H183" s="33"/>
      <c r="M183" s="33"/>
      <c r="U183" s="33"/>
      <c r="AE183" s="7"/>
      <c r="AF183" s="215"/>
      <c r="AT183" s="3"/>
    </row>
    <row r="184" spans="1:47" ht="18.5" x14ac:dyDescent="0.35">
      <c r="A184" s="34">
        <v>9</v>
      </c>
      <c r="B184" s="3" t="s">
        <v>9</v>
      </c>
      <c r="C184" s="5">
        <v>47</v>
      </c>
      <c r="D184" s="5">
        <f t="shared" si="18"/>
        <v>81.305000000000007</v>
      </c>
      <c r="E184" s="5">
        <v>3.6</v>
      </c>
      <c r="F184" s="5">
        <v>47</v>
      </c>
      <c r="G184" s="5"/>
      <c r="H184" s="33"/>
      <c r="M184" s="33"/>
      <c r="U184" s="33"/>
      <c r="AE184" s="7">
        <f t="shared" si="19"/>
        <v>10</v>
      </c>
      <c r="AF184" s="215">
        <v>10</v>
      </c>
      <c r="AT184" s="3"/>
    </row>
    <row r="185" spans="1:47" ht="18.5" x14ac:dyDescent="0.35">
      <c r="A185" s="34">
        <v>10</v>
      </c>
      <c r="B185" s="3" t="s">
        <v>10</v>
      </c>
      <c r="C185" s="5">
        <v>45</v>
      </c>
      <c r="D185" s="5">
        <f t="shared" si="18"/>
        <v>73.724999999999994</v>
      </c>
      <c r="E185" s="5">
        <v>3.1</v>
      </c>
      <c r="F185" s="5">
        <v>47</v>
      </c>
      <c r="G185" s="5"/>
      <c r="H185" s="33"/>
      <c r="M185" s="33"/>
      <c r="U185" s="33"/>
      <c r="AE185" s="7">
        <f t="shared" si="19"/>
        <v>11</v>
      </c>
      <c r="AF185" s="215">
        <v>11</v>
      </c>
      <c r="AT185" s="3"/>
    </row>
    <row r="186" spans="1:47" ht="18.5" x14ac:dyDescent="0.35">
      <c r="A186" s="34">
        <v>11</v>
      </c>
      <c r="B186" s="3" t="s">
        <v>12</v>
      </c>
      <c r="C186" s="5">
        <v>41</v>
      </c>
      <c r="D186" s="5">
        <f t="shared" si="18"/>
        <v>69.935000000000002</v>
      </c>
      <c r="E186" s="5">
        <v>3.3</v>
      </c>
      <c r="F186" s="5">
        <v>46</v>
      </c>
      <c r="G186" s="5"/>
      <c r="H186" s="33"/>
      <c r="M186" s="33"/>
      <c r="U186" s="33"/>
      <c r="AE186" s="7">
        <f t="shared" si="19"/>
        <v>5</v>
      </c>
      <c r="AF186" s="215">
        <v>5</v>
      </c>
      <c r="AT186" s="3"/>
    </row>
    <row r="187" spans="1:47" ht="18.5" x14ac:dyDescent="0.35">
      <c r="A187" s="34">
        <v>12</v>
      </c>
      <c r="B187" s="3" t="s">
        <v>11</v>
      </c>
      <c r="C187" s="5">
        <v>41</v>
      </c>
      <c r="D187" s="5">
        <f t="shared" si="18"/>
        <v>66.14500000000001</v>
      </c>
      <c r="E187" s="5">
        <v>6.8</v>
      </c>
      <c r="F187" s="5">
        <v>41</v>
      </c>
      <c r="G187" s="5"/>
      <c r="H187" s="33"/>
      <c r="M187" s="33"/>
      <c r="U187" s="33"/>
      <c r="AE187" s="7">
        <f t="shared" si="19"/>
        <v>16</v>
      </c>
      <c r="AF187" s="215">
        <v>16</v>
      </c>
      <c r="AT187" s="3"/>
    </row>
    <row r="188" spans="1:47" ht="18.5" x14ac:dyDescent="0.35">
      <c r="A188" s="34">
        <v>13</v>
      </c>
      <c r="B188" s="96" t="s">
        <v>95</v>
      </c>
      <c r="C188" s="5">
        <v>32</v>
      </c>
      <c r="D188" s="5">
        <f t="shared" si="18"/>
        <v>54.774999999999999</v>
      </c>
      <c r="E188" s="5">
        <v>6.1</v>
      </c>
      <c r="F188" s="5">
        <v>43</v>
      </c>
      <c r="G188" s="5"/>
      <c r="H188" s="33"/>
      <c r="AE188" s="7">
        <f>AT188</f>
        <v>13</v>
      </c>
      <c r="AF188" s="215"/>
      <c r="AT188" s="200">
        <v>13</v>
      </c>
      <c r="AU188" s="200"/>
    </row>
    <row r="189" spans="1:47" ht="18.5" x14ac:dyDescent="0.35">
      <c r="A189" s="34">
        <v>14</v>
      </c>
      <c r="B189" s="96" t="s">
        <v>96</v>
      </c>
      <c r="C189" s="5">
        <v>29</v>
      </c>
      <c r="D189" s="5">
        <f t="shared" si="18"/>
        <v>62.355000000000004</v>
      </c>
      <c r="E189" s="5">
        <v>7.1</v>
      </c>
      <c r="F189" s="5">
        <v>49</v>
      </c>
      <c r="G189" s="5"/>
      <c r="H189" s="33"/>
      <c r="AE189" s="7">
        <f>AT189</f>
        <v>7</v>
      </c>
      <c r="AF189" s="215"/>
      <c r="AT189" s="200">
        <v>7</v>
      </c>
      <c r="AU189" s="200"/>
    </row>
    <row r="190" spans="1:47" ht="18.5" x14ac:dyDescent="0.35">
      <c r="A190" s="34">
        <v>15</v>
      </c>
      <c r="B190" s="96" t="s">
        <v>97</v>
      </c>
      <c r="C190" s="5">
        <v>29</v>
      </c>
      <c r="D190" s="5">
        <f t="shared" si="18"/>
        <v>39.615000000000002</v>
      </c>
      <c r="E190" s="5">
        <v>4.5999999999999996</v>
      </c>
      <c r="F190" s="5">
        <v>36</v>
      </c>
      <c r="G190" s="5"/>
      <c r="H190" s="33"/>
      <c r="AE190" s="7">
        <f t="shared" ref="AE190" si="20">AF190</f>
        <v>13</v>
      </c>
      <c r="AF190" s="215">
        <v>13</v>
      </c>
      <c r="AT190" s="200"/>
      <c r="AU190" s="200"/>
    </row>
    <row r="191" spans="1:47" ht="18.5" x14ac:dyDescent="0.35">
      <c r="A191" s="34">
        <v>16</v>
      </c>
      <c r="B191" s="96" t="s">
        <v>98</v>
      </c>
      <c r="C191" s="5">
        <v>26</v>
      </c>
      <c r="D191" s="5">
        <f t="shared" si="18"/>
        <v>50.984999999999999</v>
      </c>
      <c r="E191" s="5">
        <v>8.1</v>
      </c>
      <c r="F191" s="5">
        <v>31</v>
      </c>
      <c r="G191" s="5">
        <v>6</v>
      </c>
      <c r="H191" s="97" t="s">
        <v>229</v>
      </c>
      <c r="AE191" s="7">
        <f>(AF191+AT191)/2</f>
        <v>12.5</v>
      </c>
      <c r="AF191" s="215">
        <v>11</v>
      </c>
      <c r="AT191" s="200">
        <v>14</v>
      </c>
      <c r="AU191" s="200"/>
    </row>
    <row r="192" spans="1:47" ht="18.5" x14ac:dyDescent="0.45">
      <c r="A192" s="34">
        <v>17</v>
      </c>
      <c r="B192" s="96" t="s">
        <v>99</v>
      </c>
      <c r="C192" s="5">
        <v>17</v>
      </c>
      <c r="D192" s="5">
        <f t="shared" si="18"/>
        <v>28.245000000000001</v>
      </c>
      <c r="E192" s="5">
        <v>6.8</v>
      </c>
      <c r="F192" s="5">
        <v>32</v>
      </c>
      <c r="G192" s="5">
        <v>2</v>
      </c>
      <c r="H192" s="97" t="s">
        <v>229</v>
      </c>
      <c r="I192" s="195"/>
      <c r="J192" s="5">
        <v>5</v>
      </c>
      <c r="K192" s="196" t="s">
        <v>230</v>
      </c>
      <c r="AE192" s="7">
        <f t="shared" ref="AE192:AE197" si="21">(AF192+AT192)/2</f>
        <v>12.5</v>
      </c>
      <c r="AF192" s="215">
        <v>11</v>
      </c>
      <c r="AT192" s="200">
        <v>14</v>
      </c>
      <c r="AU192" s="200"/>
    </row>
    <row r="193" spans="1:47" ht="18.5" x14ac:dyDescent="0.35">
      <c r="A193" s="34">
        <v>18</v>
      </c>
      <c r="B193" s="96" t="s">
        <v>100</v>
      </c>
      <c r="C193" s="5">
        <v>16</v>
      </c>
      <c r="D193" s="5">
        <f t="shared" si="18"/>
        <v>47.195</v>
      </c>
      <c r="E193" s="5">
        <v>8.1999999999999993</v>
      </c>
      <c r="F193" s="5">
        <v>27</v>
      </c>
      <c r="G193" s="5">
        <v>3</v>
      </c>
      <c r="H193" s="97" t="s">
        <v>229</v>
      </c>
      <c r="I193" s="194"/>
      <c r="AE193" s="7">
        <f t="shared" si="21"/>
        <v>13</v>
      </c>
      <c r="AF193" s="215">
        <v>12</v>
      </c>
      <c r="AT193" s="200">
        <v>14</v>
      </c>
      <c r="AU193" s="200"/>
    </row>
    <row r="194" spans="1:47" ht="18.5" x14ac:dyDescent="0.35">
      <c r="A194" s="34">
        <v>19</v>
      </c>
      <c r="B194" s="96" t="s">
        <v>101</v>
      </c>
      <c r="C194" s="5">
        <v>14</v>
      </c>
      <c r="D194" s="5">
        <f t="shared" si="18"/>
        <v>43.405000000000001</v>
      </c>
      <c r="E194" s="5">
        <v>6.9</v>
      </c>
      <c r="F194" s="5">
        <v>29</v>
      </c>
      <c r="G194" s="5"/>
      <c r="H194" s="33"/>
      <c r="AE194" s="7">
        <f t="shared" si="21"/>
        <v>16.5</v>
      </c>
      <c r="AF194" s="215">
        <v>13</v>
      </c>
      <c r="AT194" s="200">
        <v>20</v>
      </c>
      <c r="AU194" s="200"/>
    </row>
    <row r="195" spans="1:47" ht="18.5" x14ac:dyDescent="0.35">
      <c r="A195" s="34">
        <v>20</v>
      </c>
      <c r="B195" s="96" t="s">
        <v>102</v>
      </c>
      <c r="C195" s="5">
        <v>12</v>
      </c>
      <c r="D195" s="5">
        <f t="shared" si="18"/>
        <v>32.034999999999997</v>
      </c>
      <c r="E195" s="5">
        <v>8.6999999999999993</v>
      </c>
      <c r="F195" s="5">
        <v>31</v>
      </c>
      <c r="G195" s="5">
        <v>10</v>
      </c>
      <c r="H195" s="97" t="s">
        <v>229</v>
      </c>
      <c r="AE195" s="7">
        <f t="shared" ref="AE195" si="22">AF195</f>
        <v>13</v>
      </c>
      <c r="AF195" s="215">
        <v>13</v>
      </c>
      <c r="AT195" s="200"/>
      <c r="AU195" s="200"/>
    </row>
    <row r="196" spans="1:47" ht="18.5" x14ac:dyDescent="0.35">
      <c r="A196" s="34">
        <v>21</v>
      </c>
      <c r="B196" s="96" t="s">
        <v>103</v>
      </c>
      <c r="C196" s="5">
        <v>11</v>
      </c>
      <c r="D196" s="5">
        <f t="shared" si="18"/>
        <v>20.664999999999999</v>
      </c>
      <c r="E196" s="5">
        <v>9.5</v>
      </c>
      <c r="F196" s="5">
        <v>23</v>
      </c>
      <c r="G196" s="5"/>
      <c r="H196" s="33"/>
      <c r="AE196" s="7">
        <f t="shared" si="21"/>
        <v>28.5</v>
      </c>
      <c r="AF196" s="215">
        <v>19</v>
      </c>
      <c r="AT196" s="200">
        <v>38</v>
      </c>
      <c r="AU196" s="200"/>
    </row>
    <row r="197" spans="1:47" ht="18.5" x14ac:dyDescent="0.35">
      <c r="A197" s="34">
        <v>22</v>
      </c>
      <c r="B197" s="96" t="s">
        <v>104</v>
      </c>
      <c r="C197" s="5">
        <v>10</v>
      </c>
      <c r="D197" s="5">
        <f t="shared" si="18"/>
        <v>24.454999999999998</v>
      </c>
      <c r="E197" s="5">
        <v>9.1</v>
      </c>
      <c r="F197" s="5">
        <v>27</v>
      </c>
      <c r="G197" s="5"/>
      <c r="H197" s="33"/>
      <c r="AE197" s="7">
        <f t="shared" si="21"/>
        <v>23.5</v>
      </c>
      <c r="AF197" s="215">
        <v>18</v>
      </c>
      <c r="AT197" s="200">
        <v>29</v>
      </c>
      <c r="AU197" s="200"/>
    </row>
    <row r="198" spans="1:47" ht="15.5" x14ac:dyDescent="0.35">
      <c r="B198" s="107" t="s">
        <v>146</v>
      </c>
      <c r="C198" s="11"/>
      <c r="D198" s="11"/>
      <c r="E198" s="11"/>
      <c r="F198" s="11"/>
      <c r="AE198" s="2"/>
      <c r="AT198" s="3"/>
    </row>
    <row r="199" spans="1:47" ht="15.5" x14ac:dyDescent="0.35">
      <c r="AE199" s="2"/>
      <c r="AT199" s="3"/>
    </row>
    <row r="200" spans="1:47" ht="15.5" x14ac:dyDescent="0.35">
      <c r="E200" s="92"/>
      <c r="I200" s="93"/>
      <c r="AE200" s="2"/>
      <c r="AT200" s="3"/>
    </row>
    <row r="201" spans="1:47" x14ac:dyDescent="0.35">
      <c r="AE201" s="26" t="s">
        <v>243</v>
      </c>
    </row>
    <row r="202" spans="1:47" x14ac:dyDescent="0.35">
      <c r="AE202" s="97" t="s">
        <v>233</v>
      </c>
    </row>
    <row r="203" spans="1:47" x14ac:dyDescent="0.35">
      <c r="AE203" s="26" t="s">
        <v>236</v>
      </c>
    </row>
    <row r="204" spans="1:47" x14ac:dyDescent="0.35">
      <c r="AE204" s="26" t="s">
        <v>234</v>
      </c>
    </row>
    <row r="205" spans="1:47" x14ac:dyDescent="0.35">
      <c r="AE205" s="97" t="s">
        <v>235</v>
      </c>
    </row>
    <row r="206" spans="1:47" x14ac:dyDescent="0.35">
      <c r="AE206" s="26" t="s">
        <v>245</v>
      </c>
    </row>
    <row r="207" spans="1:47" x14ac:dyDescent="0.35">
      <c r="AE207" s="97" t="s">
        <v>246</v>
      </c>
    </row>
    <row r="208" spans="1:47" x14ac:dyDescent="0.35">
      <c r="AE208" s="26" t="s">
        <v>247</v>
      </c>
    </row>
    <row r="210" spans="1:51" ht="62" x14ac:dyDescent="0.35">
      <c r="A210" s="9" t="s">
        <v>145</v>
      </c>
      <c r="B210" s="1" t="s">
        <v>0</v>
      </c>
      <c r="C210" s="6" t="s">
        <v>144</v>
      </c>
      <c r="D210" s="6" t="s">
        <v>63</v>
      </c>
      <c r="E210" s="6" t="s">
        <v>240</v>
      </c>
      <c r="F210" s="6" t="s">
        <v>34</v>
      </c>
      <c r="G210" s="6" t="s">
        <v>33</v>
      </c>
      <c r="H210" s="3" t="s">
        <v>143</v>
      </c>
      <c r="I210" s="6" t="s">
        <v>188</v>
      </c>
      <c r="AX210" s="92" t="s">
        <v>262</v>
      </c>
      <c r="AY210" t="s">
        <v>263</v>
      </c>
    </row>
    <row r="211" spans="1:51" ht="18.5" x14ac:dyDescent="0.35">
      <c r="A211" s="34">
        <v>1</v>
      </c>
      <c r="B211" s="3" t="s">
        <v>1</v>
      </c>
      <c r="C211" s="5">
        <f>(H211-0.475)*100</f>
        <v>10.7</v>
      </c>
      <c r="D211" s="13">
        <f>(F211+G211)/2 - $U$68</f>
        <v>96.465000000000003</v>
      </c>
      <c r="E211" s="5">
        <v>3.7</v>
      </c>
      <c r="F211" s="12">
        <v>91</v>
      </c>
      <c r="G211" s="15">
        <v>96</v>
      </c>
      <c r="H211" s="3">
        <v>0.58199999999999996</v>
      </c>
    </row>
    <row r="212" spans="1:51" ht="18.5" x14ac:dyDescent="0.35">
      <c r="A212" s="34">
        <v>2</v>
      </c>
      <c r="B212" s="3" t="s">
        <v>2</v>
      </c>
      <c r="C212" s="5">
        <f t="shared" ref="C212:C232" si="23">(H212-0.475)*100</f>
        <v>0.20000000000000018</v>
      </c>
      <c r="D212" s="13">
        <f>(F212+G212)/2 - $U$69</f>
        <v>92.674999999999997</v>
      </c>
      <c r="E212" s="5">
        <v>3.6</v>
      </c>
      <c r="F212" s="12">
        <v>95</v>
      </c>
      <c r="G212" s="15">
        <v>90</v>
      </c>
      <c r="H212" s="3">
        <v>0.47699999999999998</v>
      </c>
    </row>
    <row r="213" spans="1:51" ht="18.5" x14ac:dyDescent="0.35">
      <c r="A213" s="34">
        <v>3</v>
      </c>
      <c r="B213" s="3" t="s">
        <v>3</v>
      </c>
      <c r="C213" s="118"/>
      <c r="D213" s="13">
        <v>100</v>
      </c>
      <c r="E213" s="5">
        <v>4.5</v>
      </c>
      <c r="F213" s="15">
        <v>95</v>
      </c>
      <c r="G213" s="15">
        <v>95</v>
      </c>
      <c r="H213" s="117"/>
    </row>
    <row r="214" spans="1:51" ht="18.5" x14ac:dyDescent="0.35">
      <c r="A214" s="34">
        <v>4</v>
      </c>
      <c r="B214" s="3" t="s">
        <v>4</v>
      </c>
      <c r="C214" s="5">
        <f t="shared" si="23"/>
        <v>1.7000000000000015</v>
      </c>
      <c r="D214" s="13">
        <f>(F214+G214)/2 -$U$73</f>
        <v>77.515000000000001</v>
      </c>
      <c r="E214" s="5">
        <v>1.9</v>
      </c>
      <c r="F214" s="23">
        <v>75</v>
      </c>
      <c r="G214" s="15">
        <v>97</v>
      </c>
      <c r="H214" s="3">
        <v>0.49199999999999999</v>
      </c>
    </row>
    <row r="215" spans="1:51" ht="18.5" x14ac:dyDescent="0.35">
      <c r="A215" s="34">
        <v>5</v>
      </c>
      <c r="B215" s="3" t="s">
        <v>5</v>
      </c>
      <c r="C215" s="118"/>
      <c r="D215" s="13">
        <f>(F215+G215)/2 -$U$70</f>
        <v>88.885000000000005</v>
      </c>
      <c r="E215" s="5">
        <v>3.6</v>
      </c>
      <c r="F215" s="15">
        <v>91</v>
      </c>
      <c r="G215" s="15">
        <v>91</v>
      </c>
      <c r="H215" s="117"/>
    </row>
    <row r="216" spans="1:51" ht="18.5" x14ac:dyDescent="0.35">
      <c r="A216" s="34">
        <v>6</v>
      </c>
      <c r="B216" s="3" t="s">
        <v>6</v>
      </c>
      <c r="C216" s="5">
        <f t="shared" si="23"/>
        <v>16.000000000000004</v>
      </c>
      <c r="D216" s="13">
        <v>100</v>
      </c>
      <c r="E216" s="5">
        <v>3.9</v>
      </c>
      <c r="F216" s="12">
        <v>98</v>
      </c>
      <c r="G216" s="15">
        <v>97</v>
      </c>
      <c r="H216" s="3">
        <v>0.63500000000000001</v>
      </c>
    </row>
    <row r="217" spans="1:51" ht="18.5" x14ac:dyDescent="0.35">
      <c r="A217" s="34">
        <v>7</v>
      </c>
      <c r="B217" s="3" t="s">
        <v>192</v>
      </c>
      <c r="C217" s="118"/>
      <c r="D217" s="13">
        <f>(F217+G217)/2 - $AP$92</f>
        <v>98.385800000000003</v>
      </c>
      <c r="E217" s="5">
        <v>2.4</v>
      </c>
      <c r="F217" s="14">
        <v>95</v>
      </c>
      <c r="G217" s="15">
        <v>97</v>
      </c>
      <c r="H217" s="117"/>
      <c r="I217" t="s">
        <v>193</v>
      </c>
      <c r="X217" t="s">
        <v>255</v>
      </c>
    </row>
    <row r="218" spans="1:51" ht="18.5" x14ac:dyDescent="0.35">
      <c r="A218" s="34">
        <v>8</v>
      </c>
      <c r="B218" s="3" t="s">
        <v>44</v>
      </c>
      <c r="C218" s="5">
        <f t="shared" si="23"/>
        <v>23.099999999999998</v>
      </c>
      <c r="D218" s="13">
        <f>(F218+G218)/2 - $AP$101</f>
        <v>71.630600000000001</v>
      </c>
      <c r="E218" s="5">
        <v>4.4000000000000004</v>
      </c>
      <c r="F218" s="12">
        <v>80</v>
      </c>
      <c r="G218" s="15">
        <v>73</v>
      </c>
      <c r="H218" s="120">
        <v>0.70599999999999996</v>
      </c>
      <c r="I218" t="s">
        <v>154</v>
      </c>
      <c r="X218" t="s">
        <v>254</v>
      </c>
    </row>
    <row r="219" spans="1:51" ht="18.5" x14ac:dyDescent="0.35">
      <c r="A219" s="34">
        <v>9</v>
      </c>
      <c r="B219" s="3" t="s">
        <v>155</v>
      </c>
      <c r="C219" s="5">
        <f t="shared" si="23"/>
        <v>7.7000000000000064</v>
      </c>
      <c r="D219" s="13">
        <f>(F219+G219)/2 - $AP$102</f>
        <v>68.657799999999995</v>
      </c>
      <c r="E219" s="5">
        <v>3</v>
      </c>
      <c r="F219" s="12">
        <v>66</v>
      </c>
      <c r="G219" s="15">
        <v>84</v>
      </c>
      <c r="H219" s="120">
        <v>0.55200000000000005</v>
      </c>
      <c r="I219" t="s">
        <v>154</v>
      </c>
      <c r="X219" t="s">
        <v>256</v>
      </c>
    </row>
    <row r="220" spans="1:51" ht="18.5" x14ac:dyDescent="0.35">
      <c r="A220" s="34">
        <v>10</v>
      </c>
      <c r="B220" s="3" t="s">
        <v>10</v>
      </c>
      <c r="C220" s="5">
        <f t="shared" si="23"/>
        <v>10.899999999999999</v>
      </c>
      <c r="D220" s="13">
        <f>(F220+G220)/2 -$U$74</f>
        <v>73.724999999999994</v>
      </c>
      <c r="E220" s="5">
        <v>3.1</v>
      </c>
      <c r="F220" s="12">
        <v>70</v>
      </c>
      <c r="G220" s="15">
        <v>99</v>
      </c>
      <c r="H220" s="3">
        <v>0.58399999999999996</v>
      </c>
      <c r="X220" t="s">
        <v>253</v>
      </c>
    </row>
    <row r="221" spans="1:51" ht="18.5" x14ac:dyDescent="0.35">
      <c r="A221" s="34">
        <v>11</v>
      </c>
      <c r="B221" s="3" t="s">
        <v>12</v>
      </c>
      <c r="C221" s="118"/>
      <c r="D221" s="13">
        <f>(F221+G221)/2 -$U$75</f>
        <v>69.935000000000002</v>
      </c>
      <c r="E221" s="5">
        <v>3.3</v>
      </c>
      <c r="F221" s="7">
        <v>76</v>
      </c>
      <c r="G221" s="15">
        <v>93</v>
      </c>
      <c r="H221" s="117"/>
    </row>
    <row r="222" spans="1:51" ht="18.5" x14ac:dyDescent="0.35">
      <c r="A222" s="34">
        <v>12</v>
      </c>
      <c r="B222" s="3" t="s">
        <v>11</v>
      </c>
      <c r="C222" s="5">
        <f t="shared" si="23"/>
        <v>33.500000000000007</v>
      </c>
      <c r="D222" s="13">
        <f>(F222+G222)/2 -$U$76</f>
        <v>66.14500000000001</v>
      </c>
      <c r="E222" s="5">
        <v>6.8</v>
      </c>
      <c r="F222" s="22">
        <v>81</v>
      </c>
      <c r="G222" s="15">
        <v>70</v>
      </c>
      <c r="H222" s="3">
        <v>0.81</v>
      </c>
    </row>
    <row r="223" spans="1:51" ht="18.5" x14ac:dyDescent="0.35">
      <c r="A223" s="34">
        <v>13</v>
      </c>
      <c r="B223" s="3" t="s">
        <v>14</v>
      </c>
      <c r="C223" s="5">
        <f t="shared" si="23"/>
        <v>29.000000000000004</v>
      </c>
      <c r="D223" s="13">
        <f>(F223+G223)/2 -$U$79</f>
        <v>54.774999999999999</v>
      </c>
      <c r="E223" s="5">
        <v>6.1</v>
      </c>
      <c r="F223" s="12">
        <v>43</v>
      </c>
      <c r="G223" s="15">
        <v>49</v>
      </c>
      <c r="H223" s="3">
        <v>0.76500000000000001</v>
      </c>
    </row>
    <row r="224" spans="1:51" ht="18.5" x14ac:dyDescent="0.35">
      <c r="A224" s="34">
        <v>14</v>
      </c>
      <c r="B224" s="3" t="s">
        <v>15</v>
      </c>
      <c r="C224" s="5">
        <f t="shared" si="23"/>
        <v>30.100000000000005</v>
      </c>
      <c r="D224" s="13">
        <f>(F224+G224)/2 - $U$77</f>
        <v>62.355000000000004</v>
      </c>
      <c r="E224" s="5">
        <v>7.1</v>
      </c>
      <c r="F224" s="12">
        <v>74</v>
      </c>
      <c r="G224" s="15">
        <v>72</v>
      </c>
      <c r="H224" s="3">
        <v>0.77600000000000002</v>
      </c>
    </row>
    <row r="225" spans="1:20" ht="18.5" x14ac:dyDescent="0.35">
      <c r="A225" s="34">
        <v>15</v>
      </c>
      <c r="B225" s="3" t="s">
        <v>16</v>
      </c>
      <c r="C225" s="5">
        <f t="shared" si="23"/>
        <v>38.700000000000003</v>
      </c>
      <c r="D225" s="13">
        <f>(F225+G225)/2 - $U$83</f>
        <v>39.615000000000002</v>
      </c>
      <c r="E225" s="5">
        <v>4.5999999999999996</v>
      </c>
      <c r="F225" s="12">
        <v>37</v>
      </c>
      <c r="G225" s="15">
        <v>32</v>
      </c>
      <c r="H225" s="3">
        <v>0.86199999999999999</v>
      </c>
    </row>
    <row r="226" spans="1:20" ht="18.5" x14ac:dyDescent="0.35">
      <c r="A226" s="34">
        <v>16</v>
      </c>
      <c r="B226" s="3" t="s">
        <v>17</v>
      </c>
      <c r="C226" s="5">
        <f t="shared" si="23"/>
        <v>33.400000000000006</v>
      </c>
      <c r="D226" s="13">
        <f>(F226+G226)/2 - $U$80</f>
        <v>50.984999999999999</v>
      </c>
      <c r="E226" s="5">
        <v>8.1</v>
      </c>
      <c r="F226" s="12">
        <v>50</v>
      </c>
      <c r="G226" s="15">
        <v>30</v>
      </c>
      <c r="H226" s="3">
        <v>0.80900000000000005</v>
      </c>
    </row>
    <row r="227" spans="1:20" ht="18.5" x14ac:dyDescent="0.35">
      <c r="A227" s="34">
        <v>17</v>
      </c>
      <c r="B227" s="3" t="s">
        <v>19</v>
      </c>
      <c r="C227" s="5">
        <f t="shared" si="23"/>
        <v>37</v>
      </c>
      <c r="D227" s="13">
        <f>(F227+G227)/2 - $U$86</f>
        <v>28.245000000000001</v>
      </c>
      <c r="E227" s="5">
        <v>6.8</v>
      </c>
      <c r="F227" s="12">
        <v>31</v>
      </c>
      <c r="G227" s="15">
        <v>27</v>
      </c>
      <c r="H227" s="3">
        <v>0.84499999999999997</v>
      </c>
    </row>
    <row r="228" spans="1:20" ht="18.5" x14ac:dyDescent="0.35">
      <c r="A228" s="34">
        <v>18</v>
      </c>
      <c r="B228" s="3" t="s">
        <v>24</v>
      </c>
      <c r="C228" s="5">
        <f t="shared" si="23"/>
        <v>38.6</v>
      </c>
      <c r="D228" s="13">
        <f>(F228+G228)/2 - $U$81</f>
        <v>47.195</v>
      </c>
      <c r="E228" s="5">
        <v>8.1999999999999993</v>
      </c>
      <c r="F228" s="12">
        <v>40</v>
      </c>
      <c r="G228" s="15">
        <v>40</v>
      </c>
      <c r="H228" s="3">
        <v>0.86099999999999999</v>
      </c>
    </row>
    <row r="229" spans="1:20" ht="18.5" x14ac:dyDescent="0.35">
      <c r="A229" s="34">
        <v>19</v>
      </c>
      <c r="B229" s="3" t="s">
        <v>20</v>
      </c>
      <c r="C229" s="5">
        <f t="shared" si="23"/>
        <v>40.1</v>
      </c>
      <c r="D229" s="13">
        <f>(F229+G229)/2 - $U$82</f>
        <v>43.405000000000001</v>
      </c>
      <c r="E229" s="5">
        <v>6.9</v>
      </c>
      <c r="F229" s="12">
        <v>45</v>
      </c>
      <c r="G229" s="15">
        <v>28</v>
      </c>
      <c r="H229" s="3">
        <v>0.876</v>
      </c>
    </row>
    <row r="230" spans="1:20" ht="18.5" x14ac:dyDescent="0.35">
      <c r="A230" s="34">
        <v>20</v>
      </c>
      <c r="B230" s="3" t="s">
        <v>21</v>
      </c>
      <c r="C230" s="5">
        <f t="shared" si="23"/>
        <v>41.400000000000006</v>
      </c>
      <c r="D230" s="13">
        <f>(F230+G230)/2 - $U$85</f>
        <v>32.034999999999997</v>
      </c>
      <c r="E230" s="5">
        <v>8.6999999999999993</v>
      </c>
      <c r="F230" s="12">
        <v>38</v>
      </c>
      <c r="G230" s="15">
        <v>21</v>
      </c>
      <c r="H230" s="3">
        <v>0.88900000000000001</v>
      </c>
    </row>
    <row r="231" spans="1:20" ht="18.5" x14ac:dyDescent="0.35">
      <c r="A231" s="34">
        <v>21</v>
      </c>
      <c r="B231" s="3" t="s">
        <v>22</v>
      </c>
      <c r="C231" s="5">
        <f t="shared" si="23"/>
        <v>39.900000000000006</v>
      </c>
      <c r="D231" s="13">
        <f>(F231+G231)/2 - $U$88</f>
        <v>20.664999999999999</v>
      </c>
      <c r="E231" s="5">
        <v>9.5</v>
      </c>
      <c r="F231" s="12">
        <v>27</v>
      </c>
      <c r="G231" s="15">
        <v>17</v>
      </c>
      <c r="H231" s="3">
        <v>0.874</v>
      </c>
    </row>
    <row r="232" spans="1:20" ht="18.5" x14ac:dyDescent="0.35">
      <c r="A232" s="34">
        <v>22</v>
      </c>
      <c r="B232" s="3" t="s">
        <v>23</v>
      </c>
      <c r="C232" s="5">
        <f t="shared" si="23"/>
        <v>39.800000000000004</v>
      </c>
      <c r="D232" s="13">
        <f>(F232+G232)/2 - $U$87</f>
        <v>24.454999999999998</v>
      </c>
      <c r="E232" s="5">
        <v>9.1</v>
      </c>
      <c r="F232" s="12">
        <v>39</v>
      </c>
      <c r="G232" s="15">
        <v>19</v>
      </c>
      <c r="H232" s="3">
        <v>0.873</v>
      </c>
    </row>
    <row r="233" spans="1:20" ht="15.5" x14ac:dyDescent="0.35">
      <c r="F233" s="21" t="s">
        <v>57</v>
      </c>
      <c r="H233" s="3"/>
    </row>
    <row r="234" spans="1:20" ht="15.5" x14ac:dyDescent="0.35">
      <c r="F234" s="17" t="s">
        <v>32</v>
      </c>
      <c r="H234" s="3"/>
    </row>
    <row r="235" spans="1:20" x14ac:dyDescent="0.35">
      <c r="H235" s="90" t="s">
        <v>147</v>
      </c>
    </row>
    <row r="236" spans="1:20" x14ac:dyDescent="0.35">
      <c r="H236" s="119" t="s">
        <v>148</v>
      </c>
    </row>
    <row r="238" spans="1:20" x14ac:dyDescent="0.35">
      <c r="N238" s="131" t="s">
        <v>159</v>
      </c>
      <c r="O238" s="131"/>
      <c r="P238" s="131" t="s">
        <v>160</v>
      </c>
      <c r="Q238" s="131"/>
      <c r="R238" s="131" t="s">
        <v>161</v>
      </c>
      <c r="S238" s="131"/>
      <c r="T238" s="131" t="s">
        <v>162</v>
      </c>
    </row>
    <row r="239" spans="1:20" x14ac:dyDescent="0.35">
      <c r="I239" s="132" t="s">
        <v>36</v>
      </c>
      <c r="J239" s="27">
        <f>CORREL(C241:C264,D241:D264)</f>
        <v>-0.71292758216113916</v>
      </c>
      <c r="N239" s="133">
        <f>$J239/SQRT((1-J239^2)/($T239-2))</f>
        <v>-4.7686068998191971</v>
      </c>
      <c r="O239" s="131"/>
      <c r="P239" s="134">
        <f>TDIST(ABS($N239), ($T239-2), 2)</f>
        <v>9.2397298917967977E-5</v>
      </c>
      <c r="Q239" s="131"/>
      <c r="R239" s="133">
        <f>_xlfn.T.INV.2T(0.05, ($T239-2))</f>
        <v>2.0738730679040258</v>
      </c>
      <c r="S239" s="131"/>
      <c r="T239" s="131">
        <f>ROWS(B241:B264)</f>
        <v>24</v>
      </c>
    </row>
    <row r="240" spans="1:20" ht="57" customHeight="1" x14ac:dyDescent="0.35">
      <c r="A240" s="9" t="s">
        <v>149</v>
      </c>
      <c r="B240" s="1" t="s">
        <v>0</v>
      </c>
      <c r="C240" s="6" t="s">
        <v>240</v>
      </c>
      <c r="D240" s="6" t="s">
        <v>63</v>
      </c>
      <c r="E240" s="6" t="s">
        <v>55</v>
      </c>
      <c r="F240" s="6" t="s">
        <v>33</v>
      </c>
      <c r="G240" s="6" t="s">
        <v>188</v>
      </c>
    </row>
    <row r="241" spans="1:26" ht="18.5" x14ac:dyDescent="0.35">
      <c r="A241" s="34">
        <v>1</v>
      </c>
      <c r="B241" s="3" t="s">
        <v>37</v>
      </c>
      <c r="C241" s="5">
        <v>2.6</v>
      </c>
      <c r="D241" s="13">
        <v>100</v>
      </c>
      <c r="E241" s="12">
        <v>98</v>
      </c>
      <c r="F241" s="15">
        <v>96</v>
      </c>
      <c r="W241" s="12"/>
      <c r="X241" s="15"/>
      <c r="Y241" s="149"/>
      <c r="Z241" s="5"/>
    </row>
    <row r="242" spans="1:26" ht="18.5" x14ac:dyDescent="0.35">
      <c r="A242" s="34">
        <v>2</v>
      </c>
      <c r="B242" s="3" t="s">
        <v>58</v>
      </c>
      <c r="C242" s="5">
        <v>1.9</v>
      </c>
      <c r="D242" s="13">
        <v>100</v>
      </c>
      <c r="E242" s="12">
        <v>99</v>
      </c>
      <c r="F242" s="15">
        <v>95</v>
      </c>
      <c r="W242" s="12"/>
      <c r="X242" s="15"/>
      <c r="Y242" s="149"/>
      <c r="Z242" s="5"/>
    </row>
    <row r="243" spans="1:26" ht="18.5" x14ac:dyDescent="0.35">
      <c r="A243" s="34">
        <v>3</v>
      </c>
      <c r="B243" s="3" t="s">
        <v>186</v>
      </c>
      <c r="C243" s="5">
        <v>3.7</v>
      </c>
      <c r="D243" s="13">
        <f>(E243+F243)/2 - $AP$93</f>
        <v>95.412999999999997</v>
      </c>
      <c r="E243" s="12">
        <v>91</v>
      </c>
      <c r="F243" s="15">
        <v>97</v>
      </c>
      <c r="W243" s="12"/>
      <c r="X243" s="15"/>
      <c r="Y243" s="149"/>
      <c r="Z243" s="5"/>
    </row>
    <row r="244" spans="1:26" ht="18.5" x14ac:dyDescent="0.35">
      <c r="A244" s="34">
        <v>4</v>
      </c>
      <c r="B244" s="3" t="s">
        <v>38</v>
      </c>
      <c r="C244" s="5">
        <v>0.16</v>
      </c>
      <c r="D244" s="13">
        <f>(E244+F244)/2 - $AP$94</f>
        <v>92.440200000000004</v>
      </c>
      <c r="E244" s="12">
        <v>94</v>
      </c>
      <c r="F244" s="15">
        <v>92</v>
      </c>
      <c r="W244" s="12"/>
      <c r="X244" s="15"/>
      <c r="Y244" s="149"/>
      <c r="Z244" s="5"/>
    </row>
    <row r="245" spans="1:26" ht="18.5" x14ac:dyDescent="0.35">
      <c r="A245" s="34">
        <v>5</v>
      </c>
      <c r="B245" s="3" t="s">
        <v>39</v>
      </c>
      <c r="C245" s="5">
        <v>3</v>
      </c>
      <c r="D245" s="13">
        <f>(E245+F245)/2 - $AP$95</f>
        <v>89.467399999999998</v>
      </c>
      <c r="E245" s="12">
        <v>83</v>
      </c>
      <c r="F245" s="15">
        <v>95</v>
      </c>
      <c r="W245" s="12"/>
      <c r="X245" s="15"/>
      <c r="Y245" s="149"/>
      <c r="Z245" s="5"/>
    </row>
    <row r="246" spans="1:26" ht="18.5" x14ac:dyDescent="0.35">
      <c r="A246" s="34">
        <v>6</v>
      </c>
      <c r="B246" s="3" t="s">
        <v>40</v>
      </c>
      <c r="C246" s="5">
        <v>4.3</v>
      </c>
      <c r="D246" s="13">
        <f>(E246+F246)/2 - $AP$96</f>
        <v>86.494600000000005</v>
      </c>
      <c r="E246" s="14">
        <v>98</v>
      </c>
      <c r="F246" s="15">
        <v>79</v>
      </c>
      <c r="W246" s="14"/>
      <c r="X246" s="15"/>
      <c r="Y246" s="149"/>
      <c r="Z246" s="5"/>
    </row>
    <row r="247" spans="1:26" ht="18.5" x14ac:dyDescent="0.35">
      <c r="A247" s="34">
        <v>7</v>
      </c>
      <c r="B247" s="3" t="s">
        <v>41</v>
      </c>
      <c r="C247" s="5">
        <v>4.9000000000000004</v>
      </c>
      <c r="D247" s="13">
        <f>(E247+F247)/2 - $AP$97</f>
        <v>83.521799999999999</v>
      </c>
      <c r="E247" s="12">
        <v>91</v>
      </c>
      <c r="F247" s="15">
        <v>84</v>
      </c>
      <c r="W247" s="12"/>
      <c r="X247" s="15"/>
      <c r="Y247" s="149"/>
      <c r="Z247" s="5"/>
    </row>
    <row r="248" spans="1:26" ht="18.5" x14ac:dyDescent="0.35">
      <c r="A248" s="34">
        <v>8</v>
      </c>
      <c r="B248" s="3" t="s">
        <v>187</v>
      </c>
      <c r="C248" s="5">
        <v>3</v>
      </c>
      <c r="D248" s="13">
        <f>(E248+F248)/2 - $AP$98</f>
        <v>80.548999999999992</v>
      </c>
      <c r="E248" s="12">
        <v>83</v>
      </c>
      <c r="F248" s="15">
        <v>87</v>
      </c>
      <c r="W248" s="12"/>
      <c r="X248" s="15"/>
      <c r="Y248" s="149"/>
      <c r="Z248" s="5"/>
    </row>
    <row r="249" spans="1:26" ht="18.5" x14ac:dyDescent="0.35">
      <c r="A249" s="34">
        <v>9</v>
      </c>
      <c r="B249" s="3" t="s">
        <v>42</v>
      </c>
      <c r="C249" s="121">
        <v>5.2</v>
      </c>
      <c r="D249" s="13">
        <f>(E249+F249)/2 - $AP$99</f>
        <v>77.5762</v>
      </c>
      <c r="E249" s="14">
        <v>85</v>
      </c>
      <c r="F249" s="15">
        <v>82</v>
      </c>
      <c r="W249" s="14"/>
      <c r="X249" s="15"/>
      <c r="Y249" s="149"/>
      <c r="Z249" s="5"/>
    </row>
    <row r="250" spans="1:26" ht="18.5" x14ac:dyDescent="0.35">
      <c r="A250" s="34">
        <v>10</v>
      </c>
      <c r="B250" s="120" t="s">
        <v>152</v>
      </c>
      <c r="C250" s="121">
        <v>5.9</v>
      </c>
      <c r="D250" s="13">
        <f>(E250+F250)/2 - $AP$107</f>
        <v>53.793800000000005</v>
      </c>
      <c r="E250" s="12">
        <v>61</v>
      </c>
      <c r="F250" s="15">
        <v>34</v>
      </c>
      <c r="G250" s="159" t="s">
        <v>154</v>
      </c>
      <c r="W250" s="12"/>
      <c r="X250" s="15"/>
      <c r="Y250" s="149"/>
      <c r="Z250" s="5"/>
    </row>
    <row r="251" spans="1:26" ht="18.5" x14ac:dyDescent="0.35">
      <c r="A251" s="34">
        <v>11</v>
      </c>
      <c r="B251" s="3" t="s">
        <v>44</v>
      </c>
      <c r="C251" s="5">
        <v>4.4000000000000004</v>
      </c>
      <c r="D251" s="13">
        <f>(E251+F251)/2 - $AP$101</f>
        <v>71.630600000000001</v>
      </c>
      <c r="E251" s="12">
        <v>80</v>
      </c>
      <c r="F251" s="15">
        <v>73</v>
      </c>
      <c r="G251" s="2"/>
      <c r="W251" s="12"/>
      <c r="X251" s="15"/>
      <c r="Y251" s="149"/>
      <c r="Z251" s="5"/>
    </row>
    <row r="252" spans="1:26" ht="18.5" x14ac:dyDescent="0.35">
      <c r="A252" s="34">
        <v>12</v>
      </c>
      <c r="B252" s="3" t="s">
        <v>45</v>
      </c>
      <c r="C252" s="5">
        <v>2.6</v>
      </c>
      <c r="D252" s="13">
        <f>(E252+F252)/2 - $AP$103</f>
        <v>65.685000000000002</v>
      </c>
      <c r="E252" s="12">
        <v>97</v>
      </c>
      <c r="F252" s="15">
        <v>40</v>
      </c>
      <c r="G252" s="2"/>
      <c r="W252" s="156"/>
      <c r="X252" s="157"/>
      <c r="Y252" s="158"/>
      <c r="Z252" s="5"/>
    </row>
    <row r="253" spans="1:26" ht="18.5" x14ac:dyDescent="0.35">
      <c r="A253" s="34">
        <v>13</v>
      </c>
      <c r="B253" s="3" t="s">
        <v>46</v>
      </c>
      <c r="C253" s="5">
        <v>3.7</v>
      </c>
      <c r="D253" s="13">
        <f>(E253+F253)/2 - $AP$104</f>
        <v>62.712199999999996</v>
      </c>
      <c r="E253" s="12">
        <v>79</v>
      </c>
      <c r="F253" s="15">
        <v>54</v>
      </c>
      <c r="G253" s="2"/>
      <c r="W253" s="156"/>
      <c r="X253" s="157"/>
      <c r="Y253" s="158"/>
      <c r="Z253" s="5"/>
    </row>
    <row r="254" spans="1:26" ht="18.5" x14ac:dyDescent="0.35">
      <c r="A254" s="34">
        <v>14</v>
      </c>
      <c r="B254" s="3" t="s">
        <v>47</v>
      </c>
      <c r="C254" s="5">
        <v>2.6</v>
      </c>
      <c r="D254" s="13">
        <f>(E254+F254)/2 - $AP$105</f>
        <v>59.739400000000003</v>
      </c>
      <c r="E254" s="12">
        <v>58</v>
      </c>
      <c r="F254" s="15">
        <v>46</v>
      </c>
      <c r="G254" s="2"/>
      <c r="W254" s="156"/>
      <c r="X254" s="157"/>
      <c r="Y254" s="158"/>
      <c r="Z254" s="5"/>
    </row>
    <row r="255" spans="1:26" ht="18.5" x14ac:dyDescent="0.35">
      <c r="A255" s="34">
        <v>15</v>
      </c>
      <c r="B255" s="3" t="s">
        <v>151</v>
      </c>
      <c r="C255" s="5">
        <v>7</v>
      </c>
      <c r="D255" s="13">
        <f>(E255+F255)/2 - $AP$106</f>
        <v>56.766599999999997</v>
      </c>
      <c r="E255" s="12">
        <v>44</v>
      </c>
      <c r="F255" s="15">
        <v>54</v>
      </c>
      <c r="W255" s="156"/>
      <c r="X255" s="157"/>
      <c r="Y255" s="158"/>
      <c r="Z255" s="5"/>
    </row>
    <row r="256" spans="1:26" ht="18.5" x14ac:dyDescent="0.35">
      <c r="A256" s="34">
        <v>16</v>
      </c>
      <c r="B256" s="3" t="s">
        <v>48</v>
      </c>
      <c r="C256" s="5">
        <v>4.5</v>
      </c>
      <c r="D256" s="13">
        <f>(E256+F256)/2 - $AP$109</f>
        <v>47.848199999999999</v>
      </c>
      <c r="E256" s="12">
        <v>48</v>
      </c>
      <c r="F256" s="15">
        <v>39</v>
      </c>
      <c r="W256" s="156"/>
      <c r="X256" s="157"/>
      <c r="Y256" s="158"/>
      <c r="Z256" s="5"/>
    </row>
    <row r="257" spans="1:42" ht="18.5" x14ac:dyDescent="0.35">
      <c r="A257" s="34">
        <v>17</v>
      </c>
      <c r="B257" s="3" t="s">
        <v>59</v>
      </c>
      <c r="C257" s="5">
        <v>4.2</v>
      </c>
      <c r="D257" s="13">
        <f>(E257+F257)/2 - $AP$110</f>
        <v>44.875399999999999</v>
      </c>
      <c r="E257" s="12">
        <v>36</v>
      </c>
      <c r="F257" s="15">
        <v>50</v>
      </c>
      <c r="W257" s="156"/>
      <c r="X257" s="157"/>
      <c r="Y257" s="158"/>
      <c r="Z257" s="5"/>
    </row>
    <row r="258" spans="1:42" ht="18.5" x14ac:dyDescent="0.35">
      <c r="A258" s="34">
        <v>18</v>
      </c>
      <c r="B258" s="3" t="s">
        <v>150</v>
      </c>
      <c r="C258" s="121">
        <v>7.3</v>
      </c>
      <c r="D258" s="13">
        <f>(E258+F258)/2 - $AP$111</f>
        <v>41.9026</v>
      </c>
      <c r="E258" s="12">
        <v>43</v>
      </c>
      <c r="F258" s="15">
        <v>42</v>
      </c>
      <c r="W258" s="156"/>
      <c r="X258" s="157"/>
      <c r="Y258" s="158"/>
      <c r="Z258" s="5"/>
    </row>
    <row r="259" spans="1:42" ht="18.5" x14ac:dyDescent="0.35">
      <c r="A259" s="34">
        <v>19</v>
      </c>
      <c r="B259" s="120" t="s">
        <v>153</v>
      </c>
      <c r="C259" s="121">
        <v>5.6</v>
      </c>
      <c r="D259" s="13">
        <f>(E259+F259)/2 - $AP$107</f>
        <v>53.293800000000005</v>
      </c>
      <c r="E259" s="12">
        <v>47</v>
      </c>
      <c r="F259" s="15">
        <v>47</v>
      </c>
      <c r="G259" s="159" t="s">
        <v>154</v>
      </c>
      <c r="W259" s="12"/>
      <c r="X259" s="15"/>
      <c r="Y259" s="149"/>
      <c r="Z259" s="5"/>
    </row>
    <row r="260" spans="1:42" ht="18.5" x14ac:dyDescent="0.35">
      <c r="A260" s="34">
        <v>20</v>
      </c>
      <c r="B260" s="3" t="s">
        <v>49</v>
      </c>
      <c r="C260" s="5">
        <v>8.5</v>
      </c>
      <c r="D260" s="13">
        <f>(E260+F260)/2 - $AP$113</f>
        <v>35.957000000000001</v>
      </c>
      <c r="E260" s="12">
        <v>36</v>
      </c>
      <c r="F260" s="15">
        <v>33</v>
      </c>
      <c r="G260" s="2"/>
      <c r="W260" s="12"/>
      <c r="X260" s="15"/>
      <c r="Y260" s="149"/>
      <c r="Z260" s="5"/>
    </row>
    <row r="261" spans="1:42" ht="18.5" x14ac:dyDescent="0.35">
      <c r="A261" s="34">
        <v>21</v>
      </c>
      <c r="B261" s="3" t="s">
        <v>50</v>
      </c>
      <c r="C261" s="5">
        <v>8.1</v>
      </c>
      <c r="D261" s="13">
        <f>(E261+F261)/2 - $AP$114</f>
        <v>32.984200000000001</v>
      </c>
      <c r="E261" s="14">
        <v>34</v>
      </c>
      <c r="F261" s="15">
        <v>33</v>
      </c>
      <c r="G261" s="2"/>
      <c r="W261" s="12"/>
      <c r="X261" s="15"/>
      <c r="Y261" s="149"/>
      <c r="Z261" s="5"/>
    </row>
    <row r="262" spans="1:42" ht="18.5" x14ac:dyDescent="0.35">
      <c r="A262" s="34">
        <v>22</v>
      </c>
      <c r="B262" s="3" t="s">
        <v>51</v>
      </c>
      <c r="C262" s="5">
        <v>4.7</v>
      </c>
      <c r="D262" s="13">
        <f>(E262+F262)/2 - $AP$115</f>
        <v>30.011400000000002</v>
      </c>
      <c r="E262" s="12">
        <v>40</v>
      </c>
      <c r="F262" s="15">
        <v>24</v>
      </c>
      <c r="G262" s="123"/>
      <c r="W262" s="12"/>
      <c r="X262" s="15"/>
      <c r="Y262" s="149"/>
      <c r="Z262" s="5"/>
    </row>
    <row r="263" spans="1:42" ht="18.5" x14ac:dyDescent="0.35">
      <c r="A263" s="34">
        <v>23</v>
      </c>
      <c r="B263" s="3" t="s">
        <v>52</v>
      </c>
      <c r="C263" s="5">
        <v>5.0999999999999996</v>
      </c>
      <c r="D263" s="13">
        <f>(E263+F263)/2 - $AP$116</f>
        <v>27.038599999999999</v>
      </c>
      <c r="E263" s="12">
        <v>40</v>
      </c>
      <c r="F263" s="15">
        <v>16</v>
      </c>
      <c r="G263" s="2"/>
      <c r="W263" s="12"/>
      <c r="X263" s="15"/>
      <c r="Y263" s="149"/>
      <c r="Z263" s="5"/>
    </row>
    <row r="264" spans="1:42" ht="18.5" x14ac:dyDescent="0.35">
      <c r="A264" s="34">
        <v>24</v>
      </c>
      <c r="B264" s="3" t="s">
        <v>53</v>
      </c>
      <c r="C264" s="5">
        <v>7.6</v>
      </c>
      <c r="D264" s="13">
        <f>(E264+F264)/2 - $AP$117</f>
        <v>24.5</v>
      </c>
      <c r="E264" s="12">
        <v>28</v>
      </c>
      <c r="F264" s="15">
        <v>21</v>
      </c>
      <c r="W264" s="14"/>
      <c r="X264" s="15"/>
      <c r="Y264" s="149"/>
      <c r="Z264" s="5"/>
    </row>
    <row r="265" spans="1:42" ht="18.5" x14ac:dyDescent="0.35">
      <c r="A265" s="34"/>
      <c r="B265" s="3"/>
      <c r="C265" s="5"/>
      <c r="D265" s="13"/>
      <c r="E265" s="21" t="s">
        <v>57</v>
      </c>
      <c r="F265" s="15"/>
      <c r="W265" s="12"/>
      <c r="X265" s="15"/>
      <c r="Y265" s="149"/>
      <c r="Z265" s="5"/>
    </row>
    <row r="266" spans="1:42" ht="18.5" x14ac:dyDescent="0.35">
      <c r="B266" s="3"/>
      <c r="C266" s="5"/>
      <c r="D266" s="5"/>
      <c r="E266" s="17" t="s">
        <v>32</v>
      </c>
      <c r="F266" s="15"/>
      <c r="W266" s="12"/>
      <c r="X266" s="15"/>
      <c r="Y266" s="149"/>
      <c r="Z266" s="5"/>
    </row>
    <row r="267" spans="1:42" ht="18.5" x14ac:dyDescent="0.35">
      <c r="B267" s="3"/>
      <c r="C267" s="5"/>
      <c r="D267" s="5"/>
      <c r="E267" s="12"/>
      <c r="F267" s="15"/>
      <c r="W267" s="12"/>
      <c r="X267" s="15"/>
      <c r="Y267" s="149"/>
      <c r="Z267" s="5"/>
    </row>
    <row r="268" spans="1:42" ht="18.5" x14ac:dyDescent="0.35">
      <c r="A268" s="211" t="s">
        <v>257</v>
      </c>
      <c r="B268" s="210"/>
      <c r="C268" s="210"/>
      <c r="D268" s="5"/>
      <c r="E268" s="12"/>
      <c r="F268" s="15"/>
      <c r="I268" s="139" t="s">
        <v>36</v>
      </c>
      <c r="J268" s="140">
        <f>CORREL(C270:C317,D270:D317)</f>
        <v>-0.73088305866207404</v>
      </c>
      <c r="Y268" s="3"/>
      <c r="Z268" s="5"/>
    </row>
    <row r="269" spans="1:42" ht="62" x14ac:dyDescent="0.35">
      <c r="A269" s="8" t="s">
        <v>175</v>
      </c>
      <c r="B269" s="136" t="s">
        <v>0</v>
      </c>
      <c r="C269" s="137" t="s">
        <v>240</v>
      </c>
      <c r="D269" s="137" t="s">
        <v>63</v>
      </c>
      <c r="E269" s="137" t="s">
        <v>34</v>
      </c>
      <c r="F269" s="137" t="s">
        <v>33</v>
      </c>
      <c r="G269" s="137"/>
      <c r="H269" s="138"/>
      <c r="I269" s="138"/>
      <c r="J269" s="138"/>
      <c r="Y269" s="150" t="s">
        <v>190</v>
      </c>
      <c r="AO269" s="90" t="s">
        <v>61</v>
      </c>
      <c r="AP269" s="90" t="s">
        <v>62</v>
      </c>
    </row>
    <row r="270" spans="1:42" ht="18.5" x14ac:dyDescent="0.35">
      <c r="A270" s="34">
        <v>1</v>
      </c>
      <c r="B270" s="3" t="s">
        <v>1</v>
      </c>
      <c r="C270" s="5">
        <v>3.7</v>
      </c>
      <c r="D270" s="122">
        <f>(E270+F270)/2 - $AP$277</f>
        <v>95.279000000000011</v>
      </c>
      <c r="E270" s="12">
        <v>91</v>
      </c>
      <c r="F270" s="15">
        <v>96</v>
      </c>
      <c r="G270" s="212"/>
      <c r="H270" s="19"/>
      <c r="I270" s="19"/>
      <c r="N270" s="131" t="s">
        <v>159</v>
      </c>
      <c r="O270" s="131"/>
      <c r="P270" s="131" t="s">
        <v>160</v>
      </c>
      <c r="Q270" s="131"/>
      <c r="R270" s="131" t="s">
        <v>161</v>
      </c>
      <c r="S270" s="131"/>
      <c r="T270" s="131" t="s">
        <v>162</v>
      </c>
      <c r="X270" s="3"/>
      <c r="Y270" s="149" t="s">
        <v>6</v>
      </c>
      <c r="Z270" s="5">
        <v>52</v>
      </c>
      <c r="AA270" s="13">
        <f t="shared" ref="AA270:AA272" si="24">(AB270+AC270)/2</f>
        <v>97.5</v>
      </c>
      <c r="AB270" s="12">
        <v>98</v>
      </c>
      <c r="AC270" s="15">
        <v>97</v>
      </c>
      <c r="AO270" s="2">
        <f>1.679*Z270 + 19.724</f>
        <v>107.03200000000001</v>
      </c>
      <c r="AP270" s="29">
        <f>AA270-AO270</f>
        <v>-9.5320000000000107</v>
      </c>
    </row>
    <row r="271" spans="1:42" ht="18.5" x14ac:dyDescent="0.35">
      <c r="A271" s="34">
        <v>2</v>
      </c>
      <c r="B271" s="3" t="s">
        <v>2</v>
      </c>
      <c r="C271" s="5">
        <v>3.6</v>
      </c>
      <c r="D271" s="122">
        <f>(E271+F271)/2 - $AP$279</f>
        <v>91.921000000000006</v>
      </c>
      <c r="E271" s="12">
        <v>95</v>
      </c>
      <c r="F271" s="15">
        <v>90</v>
      </c>
      <c r="G271" s="15"/>
      <c r="N271" s="133">
        <f>$J268/SQRT((1-J268^2)/($T271-2))</f>
        <v>-7.2631067709178732</v>
      </c>
      <c r="O271" s="131"/>
      <c r="P271" s="134">
        <f>TDIST(ABS($N271), ($T271-2), 2)</f>
        <v>3.6777404771899916E-9</v>
      </c>
      <c r="Q271" s="131"/>
      <c r="R271" s="133">
        <f>_xlfn.T.INV.2T(0.05, ($T271-2))</f>
        <v>2.0128955989194299</v>
      </c>
      <c r="S271" s="131"/>
      <c r="T271" s="131">
        <f>ROWS(B270:B317)</f>
        <v>48</v>
      </c>
      <c r="X271" s="3"/>
      <c r="Y271" s="149" t="s">
        <v>37</v>
      </c>
      <c r="Z271" s="5">
        <v>51</v>
      </c>
      <c r="AA271" s="13">
        <f t="shared" si="24"/>
        <v>97</v>
      </c>
      <c r="AB271" s="12">
        <v>98</v>
      </c>
      <c r="AC271" s="15">
        <v>96</v>
      </c>
      <c r="AO271" s="2">
        <f t="shared" ref="AO271:AO320" si="25">1.679*Z271 + 19.724</f>
        <v>105.35300000000001</v>
      </c>
      <c r="AP271" s="29">
        <f t="shared" ref="AP271:AP320" si="26">AA271-AO271</f>
        <v>-8.3530000000000086</v>
      </c>
    </row>
    <row r="272" spans="1:42" ht="18.5" x14ac:dyDescent="0.35">
      <c r="A272" s="34">
        <v>3</v>
      </c>
      <c r="B272" s="3" t="s">
        <v>3</v>
      </c>
      <c r="C272" s="5">
        <v>4.5</v>
      </c>
      <c r="D272" s="122">
        <v>100</v>
      </c>
      <c r="E272" s="15">
        <v>95</v>
      </c>
      <c r="F272" s="15">
        <v>95</v>
      </c>
      <c r="G272" s="15"/>
      <c r="X272" s="3"/>
      <c r="Y272" s="149" t="s">
        <v>58</v>
      </c>
      <c r="Z272" s="5">
        <v>50</v>
      </c>
      <c r="AA272" s="13">
        <f t="shared" si="24"/>
        <v>97</v>
      </c>
      <c r="AB272" s="12">
        <v>99</v>
      </c>
      <c r="AC272" s="15">
        <v>95</v>
      </c>
      <c r="AO272" s="2">
        <f t="shared" si="25"/>
        <v>103.67400000000001</v>
      </c>
      <c r="AP272" s="29">
        <f t="shared" si="26"/>
        <v>-6.6740000000000066</v>
      </c>
    </row>
    <row r="273" spans="1:42" ht="18.5" x14ac:dyDescent="0.35">
      <c r="A273" s="34">
        <v>4</v>
      </c>
      <c r="B273" s="3" t="s">
        <v>4</v>
      </c>
      <c r="C273" s="5">
        <v>1.9</v>
      </c>
      <c r="D273" s="122">
        <f>(E273+F273)/2 -$AP$286</f>
        <v>80.168000000000006</v>
      </c>
      <c r="E273" s="23">
        <v>75</v>
      </c>
      <c r="F273" s="15">
        <v>97</v>
      </c>
      <c r="G273" s="15"/>
      <c r="X273" s="3"/>
      <c r="Y273" s="149" t="s">
        <v>192</v>
      </c>
      <c r="Z273" s="5">
        <v>49</v>
      </c>
      <c r="AA273" s="122">
        <f>(AB273+AC273)/2</f>
        <v>96</v>
      </c>
      <c r="AB273" s="14">
        <v>95</v>
      </c>
      <c r="AC273" s="15">
        <v>97</v>
      </c>
      <c r="AO273" s="2">
        <f t="shared" si="25"/>
        <v>101.995</v>
      </c>
      <c r="AP273" s="29">
        <f t="shared" si="26"/>
        <v>-5.9950000000000045</v>
      </c>
    </row>
    <row r="274" spans="1:42" ht="18.5" x14ac:dyDescent="0.35">
      <c r="A274" s="34">
        <v>5</v>
      </c>
      <c r="B274" s="3" t="s">
        <v>5</v>
      </c>
      <c r="C274" s="5">
        <v>3.6</v>
      </c>
      <c r="D274" s="122">
        <f>(E274+F274)/2 -$AP$280</f>
        <v>90.242000000000004</v>
      </c>
      <c r="E274" s="15">
        <v>91</v>
      </c>
      <c r="F274" s="15">
        <v>91</v>
      </c>
      <c r="G274" s="15"/>
      <c r="X274" s="3"/>
      <c r="Y274" s="149" t="s">
        <v>3</v>
      </c>
      <c r="Z274" s="5">
        <v>48</v>
      </c>
      <c r="AA274" s="13">
        <f t="shared" ref="AA274:AA305" si="27">(AB274+AC274)/2</f>
        <v>95</v>
      </c>
      <c r="AB274" s="15">
        <v>95</v>
      </c>
      <c r="AC274" s="15">
        <v>95</v>
      </c>
      <c r="AO274" s="2">
        <f t="shared" si="25"/>
        <v>100.316</v>
      </c>
      <c r="AP274" s="29">
        <f t="shared" si="26"/>
        <v>-5.3160000000000025</v>
      </c>
    </row>
    <row r="275" spans="1:42" ht="18.5" x14ac:dyDescent="0.35">
      <c r="A275" s="34">
        <v>6</v>
      </c>
      <c r="B275" s="3" t="s">
        <v>6</v>
      </c>
      <c r="C275" s="5">
        <v>3.9</v>
      </c>
      <c r="D275" s="122">
        <v>100</v>
      </c>
      <c r="E275" s="12">
        <v>98</v>
      </c>
      <c r="F275" s="15">
        <v>97</v>
      </c>
      <c r="G275" s="15"/>
      <c r="X275" s="3"/>
      <c r="Y275" s="149" t="s">
        <v>8</v>
      </c>
      <c r="Z275" s="5">
        <v>47</v>
      </c>
      <c r="AA275" s="13">
        <f t="shared" si="27"/>
        <v>94</v>
      </c>
      <c r="AB275" s="15">
        <v>94</v>
      </c>
      <c r="AC275" s="15">
        <v>94</v>
      </c>
      <c r="AO275" s="2">
        <f t="shared" si="25"/>
        <v>98.637</v>
      </c>
      <c r="AP275" s="29">
        <f t="shared" si="26"/>
        <v>-4.6370000000000005</v>
      </c>
    </row>
    <row r="276" spans="1:42" ht="18.5" x14ac:dyDescent="0.35">
      <c r="A276" s="34">
        <v>7</v>
      </c>
      <c r="B276" s="3" t="s">
        <v>7</v>
      </c>
      <c r="C276" s="5">
        <v>3.8</v>
      </c>
      <c r="D276" s="122">
        <f>(E276+F276)/2 - $AP$281</f>
        <v>88.563000000000002</v>
      </c>
      <c r="E276" s="15">
        <v>91</v>
      </c>
      <c r="F276" s="15">
        <v>91</v>
      </c>
      <c r="G276" s="15"/>
      <c r="X276" s="3"/>
      <c r="Y276" s="149" t="s">
        <v>186</v>
      </c>
      <c r="Z276" s="5">
        <v>46</v>
      </c>
      <c r="AA276" s="13">
        <f t="shared" si="27"/>
        <v>94</v>
      </c>
      <c r="AB276" s="12">
        <v>91</v>
      </c>
      <c r="AC276" s="15">
        <v>97</v>
      </c>
      <c r="AO276" s="2">
        <f t="shared" si="25"/>
        <v>96.958000000000013</v>
      </c>
      <c r="AP276" s="29">
        <f t="shared" si="26"/>
        <v>-2.9580000000000126</v>
      </c>
    </row>
    <row r="277" spans="1:42" ht="18.5" x14ac:dyDescent="0.35">
      <c r="A277" s="34">
        <v>8</v>
      </c>
      <c r="B277" s="3" t="s">
        <v>8</v>
      </c>
      <c r="C277" s="5">
        <v>4</v>
      </c>
      <c r="D277" s="122">
        <f>(E277+F277)/2 -$AP$275</f>
        <v>98.637</v>
      </c>
      <c r="E277" s="15">
        <v>94</v>
      </c>
      <c r="F277" s="15">
        <v>94</v>
      </c>
      <c r="G277" s="15"/>
      <c r="X277" s="3"/>
      <c r="Y277" s="149" t="s">
        <v>1</v>
      </c>
      <c r="Z277" s="5">
        <v>45</v>
      </c>
      <c r="AA277" s="13">
        <f t="shared" si="27"/>
        <v>93.5</v>
      </c>
      <c r="AB277" s="12">
        <v>91</v>
      </c>
      <c r="AC277" s="15">
        <v>96</v>
      </c>
      <c r="AO277" s="2">
        <f t="shared" si="25"/>
        <v>95.279000000000011</v>
      </c>
      <c r="AP277" s="29">
        <f t="shared" si="26"/>
        <v>-1.7790000000000106</v>
      </c>
    </row>
    <row r="278" spans="1:42" ht="18.5" x14ac:dyDescent="0.35">
      <c r="A278" s="34">
        <v>9</v>
      </c>
      <c r="B278" s="3" t="s">
        <v>9</v>
      </c>
      <c r="C278" s="5">
        <v>3.6</v>
      </c>
      <c r="D278" s="122">
        <f>(E278+F278)/2 -$AP$285</f>
        <v>81.847000000000008</v>
      </c>
      <c r="E278" s="14">
        <v>77</v>
      </c>
      <c r="F278" s="15">
        <v>96</v>
      </c>
      <c r="G278" s="15"/>
      <c r="X278" s="3"/>
      <c r="Y278" s="149" t="s">
        <v>38</v>
      </c>
      <c r="Z278" s="5">
        <v>44</v>
      </c>
      <c r="AA278" s="13">
        <f t="shared" si="27"/>
        <v>93</v>
      </c>
      <c r="AB278" s="12">
        <v>94</v>
      </c>
      <c r="AC278" s="15">
        <v>92</v>
      </c>
      <c r="AO278" s="2">
        <f t="shared" si="25"/>
        <v>93.600000000000009</v>
      </c>
      <c r="AP278" s="29">
        <f t="shared" si="26"/>
        <v>-0.60000000000000853</v>
      </c>
    </row>
    <row r="279" spans="1:42" ht="18.5" x14ac:dyDescent="0.35">
      <c r="A279" s="34">
        <v>10</v>
      </c>
      <c r="B279" s="3" t="s">
        <v>10</v>
      </c>
      <c r="C279" s="5">
        <v>3.1</v>
      </c>
      <c r="D279" s="122">
        <f>(E279+F279)/2 -$AP$288</f>
        <v>76.81</v>
      </c>
      <c r="E279" s="12">
        <v>70</v>
      </c>
      <c r="F279" s="15">
        <v>99</v>
      </c>
      <c r="G279" s="15"/>
      <c r="X279" s="3"/>
      <c r="Y279" s="149" t="s">
        <v>2</v>
      </c>
      <c r="Z279" s="5">
        <v>43</v>
      </c>
      <c r="AA279" s="13">
        <f t="shared" si="27"/>
        <v>92.5</v>
      </c>
      <c r="AB279" s="12">
        <v>95</v>
      </c>
      <c r="AC279" s="15">
        <v>90</v>
      </c>
      <c r="AO279" s="2">
        <f t="shared" si="25"/>
        <v>91.921000000000006</v>
      </c>
      <c r="AP279" s="29">
        <f t="shared" si="26"/>
        <v>0.57899999999999352</v>
      </c>
    </row>
    <row r="280" spans="1:42" ht="18.5" x14ac:dyDescent="0.35">
      <c r="A280" s="34">
        <v>11</v>
      </c>
      <c r="B280" s="3" t="s">
        <v>12</v>
      </c>
      <c r="C280" s="5">
        <v>3.3</v>
      </c>
      <c r="D280" s="122">
        <f>(E280+F280)/2 -$AP$289</f>
        <v>75.131</v>
      </c>
      <c r="E280" s="7">
        <v>76</v>
      </c>
      <c r="F280" s="15">
        <v>93</v>
      </c>
      <c r="G280" s="15"/>
      <c r="X280" s="3"/>
      <c r="Y280" s="149" t="s">
        <v>5</v>
      </c>
      <c r="Z280" s="5">
        <v>42</v>
      </c>
      <c r="AA280" s="13">
        <f t="shared" si="27"/>
        <v>91</v>
      </c>
      <c r="AB280" s="15">
        <v>91</v>
      </c>
      <c r="AC280" s="15">
        <v>91</v>
      </c>
      <c r="AO280" s="2">
        <f t="shared" si="25"/>
        <v>90.242000000000004</v>
      </c>
      <c r="AP280" s="29">
        <f t="shared" si="26"/>
        <v>0.75799999999999557</v>
      </c>
    </row>
    <row r="281" spans="1:42" ht="18.5" x14ac:dyDescent="0.35">
      <c r="A281" s="34">
        <v>12</v>
      </c>
      <c r="B281" s="3" t="s">
        <v>11</v>
      </c>
      <c r="C281" s="5">
        <v>6.8</v>
      </c>
      <c r="D281" s="122">
        <f>(E281+F281)/2 -$AP$293</f>
        <v>68.415000000000006</v>
      </c>
      <c r="E281" s="22">
        <v>81</v>
      </c>
      <c r="F281" s="15">
        <v>70</v>
      </c>
      <c r="G281" s="15"/>
      <c r="X281" s="3"/>
      <c r="Y281" s="149" t="s">
        <v>7</v>
      </c>
      <c r="Z281" s="5">
        <v>41</v>
      </c>
      <c r="AA281" s="13">
        <f t="shared" si="27"/>
        <v>91</v>
      </c>
      <c r="AB281" s="15">
        <v>91</v>
      </c>
      <c r="AC281" s="15">
        <v>91</v>
      </c>
      <c r="AO281" s="2">
        <f t="shared" si="25"/>
        <v>88.563000000000002</v>
      </c>
      <c r="AP281" s="29">
        <f t="shared" si="26"/>
        <v>2.4369999999999976</v>
      </c>
    </row>
    <row r="282" spans="1:42" ht="18.5" x14ac:dyDescent="0.35">
      <c r="A282" s="34">
        <v>13</v>
      </c>
      <c r="B282" s="3" t="s">
        <v>14</v>
      </c>
      <c r="C282" s="5">
        <v>6.1</v>
      </c>
      <c r="D282" s="122">
        <f>(E282+F282)/2 -$AP$303</f>
        <v>51.625</v>
      </c>
      <c r="E282" s="12">
        <v>43</v>
      </c>
      <c r="F282" s="15">
        <v>49</v>
      </c>
      <c r="G282" s="15"/>
      <c r="X282" s="3"/>
      <c r="Y282" s="149" t="s">
        <v>39</v>
      </c>
      <c r="Z282" s="5">
        <v>40</v>
      </c>
      <c r="AA282" s="13">
        <f t="shared" si="27"/>
        <v>89</v>
      </c>
      <c r="AB282" s="12">
        <v>83</v>
      </c>
      <c r="AC282" s="15">
        <v>95</v>
      </c>
      <c r="AO282" s="2">
        <f t="shared" si="25"/>
        <v>86.884</v>
      </c>
      <c r="AP282" s="29">
        <f t="shared" si="26"/>
        <v>2.1159999999999997</v>
      </c>
    </row>
    <row r="283" spans="1:42" ht="18.5" x14ac:dyDescent="0.35">
      <c r="A283" s="34">
        <v>14</v>
      </c>
      <c r="B283" s="3" t="s">
        <v>15</v>
      </c>
      <c r="C283" s="5">
        <v>7.1</v>
      </c>
      <c r="D283" s="122">
        <f>(E283+F283)/2 - $AP$295</f>
        <v>65.057000000000002</v>
      </c>
      <c r="E283" s="12">
        <v>74</v>
      </c>
      <c r="F283" s="15">
        <v>72</v>
      </c>
      <c r="G283" s="15"/>
      <c r="X283" s="3"/>
      <c r="Y283" s="149" t="s">
        <v>40</v>
      </c>
      <c r="Z283" s="5">
        <v>39</v>
      </c>
      <c r="AA283" s="13">
        <f t="shared" si="27"/>
        <v>88.5</v>
      </c>
      <c r="AB283" s="14">
        <v>98</v>
      </c>
      <c r="AC283" s="15">
        <v>79</v>
      </c>
      <c r="AO283" s="2">
        <f t="shared" si="25"/>
        <v>85.205000000000013</v>
      </c>
      <c r="AP283" s="29">
        <f t="shared" si="26"/>
        <v>3.2949999999999875</v>
      </c>
    </row>
    <row r="284" spans="1:42" ht="18.5" x14ac:dyDescent="0.35">
      <c r="A284" s="34">
        <v>15</v>
      </c>
      <c r="B284" s="3" t="s">
        <v>16</v>
      </c>
      <c r="C284" s="5">
        <v>4.5999999999999996</v>
      </c>
      <c r="D284" s="122">
        <f>(E284+F284)/2 - $AP$311</f>
        <v>38.192999999999998</v>
      </c>
      <c r="E284" s="12">
        <v>37</v>
      </c>
      <c r="F284" s="15">
        <v>32</v>
      </c>
      <c r="G284" s="15"/>
      <c r="X284" s="3"/>
      <c r="Y284" s="149" t="s">
        <v>41</v>
      </c>
      <c r="Z284" s="5">
        <v>38</v>
      </c>
      <c r="AA284" s="13">
        <f t="shared" si="27"/>
        <v>87.5</v>
      </c>
      <c r="AB284" s="12">
        <v>91</v>
      </c>
      <c r="AC284" s="15">
        <v>84</v>
      </c>
      <c r="AO284" s="2">
        <f t="shared" si="25"/>
        <v>83.525999999999996</v>
      </c>
      <c r="AP284" s="29">
        <f t="shared" si="26"/>
        <v>3.9740000000000038</v>
      </c>
    </row>
    <row r="285" spans="1:42" ht="18.5" x14ac:dyDescent="0.35">
      <c r="A285" s="34">
        <v>16</v>
      </c>
      <c r="B285" s="3" t="s">
        <v>183</v>
      </c>
      <c r="C285" s="5">
        <v>8.1</v>
      </c>
      <c r="D285" s="122">
        <f>(E285+F285)/2 - $AP$308</f>
        <v>43.230000000000004</v>
      </c>
      <c r="E285" s="12">
        <v>50</v>
      </c>
      <c r="F285" s="15">
        <v>30</v>
      </c>
      <c r="G285" s="15"/>
      <c r="X285" s="3"/>
      <c r="Y285" s="149" t="s">
        <v>9</v>
      </c>
      <c r="Z285" s="5">
        <v>37</v>
      </c>
      <c r="AA285" s="13">
        <f t="shared" si="27"/>
        <v>86.5</v>
      </c>
      <c r="AB285" s="14">
        <v>77</v>
      </c>
      <c r="AC285" s="15">
        <v>96</v>
      </c>
      <c r="AO285" s="2">
        <f t="shared" si="25"/>
        <v>81.847000000000008</v>
      </c>
      <c r="AP285" s="29">
        <f t="shared" si="26"/>
        <v>4.6529999999999916</v>
      </c>
    </row>
    <row r="286" spans="1:42" ht="18.5" x14ac:dyDescent="0.35">
      <c r="A286" s="34">
        <v>17</v>
      </c>
      <c r="B286" s="3" t="s">
        <v>180</v>
      </c>
      <c r="C286" s="5">
        <v>6.8</v>
      </c>
      <c r="D286" s="122">
        <f>(E286+F286)/2 - $AP$317</f>
        <v>28.119</v>
      </c>
      <c r="E286" s="12">
        <v>31</v>
      </c>
      <c r="F286" s="15">
        <v>27</v>
      </c>
      <c r="G286" s="15"/>
      <c r="X286" s="3"/>
      <c r="Y286" s="149" t="s">
        <v>4</v>
      </c>
      <c r="Z286" s="5">
        <v>36</v>
      </c>
      <c r="AA286" s="13">
        <f t="shared" si="27"/>
        <v>86</v>
      </c>
      <c r="AB286" s="23">
        <v>75</v>
      </c>
      <c r="AC286" s="15">
        <v>97</v>
      </c>
      <c r="AO286" s="2">
        <f t="shared" si="25"/>
        <v>80.168000000000006</v>
      </c>
      <c r="AP286" s="29">
        <f t="shared" si="26"/>
        <v>5.8319999999999936</v>
      </c>
    </row>
    <row r="287" spans="1:42" ht="18.5" x14ac:dyDescent="0.35">
      <c r="A287" s="34">
        <v>18</v>
      </c>
      <c r="B287" s="3" t="s">
        <v>100</v>
      </c>
      <c r="C287" s="5">
        <v>8.1999999999999993</v>
      </c>
      <c r="D287" s="122">
        <f>(E287+F287)/2 - $AP$309</f>
        <v>41.551000000000002</v>
      </c>
      <c r="E287" s="12">
        <v>40</v>
      </c>
      <c r="F287" s="15">
        <v>40</v>
      </c>
      <c r="G287" s="15"/>
      <c r="X287" s="3"/>
      <c r="Y287" s="149" t="s">
        <v>187</v>
      </c>
      <c r="Z287" s="5">
        <v>35</v>
      </c>
      <c r="AA287" s="13">
        <f t="shared" si="27"/>
        <v>85</v>
      </c>
      <c r="AB287" s="12">
        <v>83</v>
      </c>
      <c r="AC287" s="15">
        <v>87</v>
      </c>
      <c r="AO287" s="2">
        <f t="shared" si="25"/>
        <v>78.489000000000004</v>
      </c>
      <c r="AP287" s="29">
        <f t="shared" si="26"/>
        <v>6.5109999999999957</v>
      </c>
    </row>
    <row r="288" spans="1:42" ht="18.5" x14ac:dyDescent="0.35">
      <c r="A288" s="34">
        <v>19</v>
      </c>
      <c r="B288" s="3" t="s">
        <v>179</v>
      </c>
      <c r="C288" s="5">
        <v>6.9</v>
      </c>
      <c r="D288" s="122">
        <f>(E288+F288)/2 - $AP$310</f>
        <v>39.872</v>
      </c>
      <c r="E288" s="12">
        <v>45</v>
      </c>
      <c r="F288" s="15">
        <v>28</v>
      </c>
      <c r="G288" s="15"/>
      <c r="X288" s="3"/>
      <c r="Y288" s="149" t="s">
        <v>10</v>
      </c>
      <c r="Z288" s="5">
        <v>34</v>
      </c>
      <c r="AA288" s="13">
        <f t="shared" si="27"/>
        <v>84.5</v>
      </c>
      <c r="AB288" s="12">
        <v>70</v>
      </c>
      <c r="AC288" s="15">
        <v>99</v>
      </c>
      <c r="AO288" s="2">
        <f t="shared" si="25"/>
        <v>76.81</v>
      </c>
      <c r="AP288" s="29">
        <f t="shared" si="26"/>
        <v>7.6899999999999977</v>
      </c>
    </row>
    <row r="289" spans="1:42" ht="18.5" x14ac:dyDescent="0.35">
      <c r="A289" s="34">
        <v>20</v>
      </c>
      <c r="B289" s="3" t="s">
        <v>176</v>
      </c>
      <c r="C289" s="5">
        <v>8.6999999999999993</v>
      </c>
      <c r="D289" s="122">
        <f>(E289+F289)/2 - $AP$316</f>
        <v>29.798000000000002</v>
      </c>
      <c r="E289" s="12">
        <v>38</v>
      </c>
      <c r="F289" s="15">
        <v>21</v>
      </c>
      <c r="G289" s="15"/>
      <c r="X289" s="3"/>
      <c r="Y289" s="149" t="s">
        <v>12</v>
      </c>
      <c r="Z289" s="5">
        <v>33</v>
      </c>
      <c r="AA289" s="13">
        <f t="shared" si="27"/>
        <v>84.5</v>
      </c>
      <c r="AB289" s="7">
        <v>76</v>
      </c>
      <c r="AC289" s="15">
        <v>93</v>
      </c>
      <c r="AO289" s="2">
        <f t="shared" si="25"/>
        <v>75.131</v>
      </c>
      <c r="AP289" s="29">
        <f t="shared" si="26"/>
        <v>9.3689999999999998</v>
      </c>
    </row>
    <row r="290" spans="1:42" ht="18.5" x14ac:dyDescent="0.35">
      <c r="A290" s="34">
        <v>21</v>
      </c>
      <c r="B290" s="3" t="s">
        <v>177</v>
      </c>
      <c r="C290" s="5">
        <v>9.5</v>
      </c>
      <c r="D290" s="122">
        <f>(E290+F290)/2 - $AP$321</f>
        <v>22</v>
      </c>
      <c r="E290" s="12">
        <v>27</v>
      </c>
      <c r="F290" s="15">
        <v>17</v>
      </c>
      <c r="G290" s="15"/>
      <c r="X290" s="3"/>
      <c r="Y290" s="149" t="s">
        <v>42</v>
      </c>
      <c r="Z290" s="5">
        <v>32</v>
      </c>
      <c r="AA290" s="13">
        <f t="shared" si="27"/>
        <v>83.5</v>
      </c>
      <c r="AB290" s="14">
        <v>85</v>
      </c>
      <c r="AC290" s="15">
        <v>82</v>
      </c>
      <c r="AO290" s="2">
        <f t="shared" si="25"/>
        <v>73.451999999999998</v>
      </c>
      <c r="AP290" s="29">
        <f t="shared" si="26"/>
        <v>10.048000000000002</v>
      </c>
    </row>
    <row r="291" spans="1:42" ht="18.5" x14ac:dyDescent="0.35">
      <c r="A291" s="34">
        <v>22</v>
      </c>
      <c r="B291" s="3" t="s">
        <v>184</v>
      </c>
      <c r="C291" s="5">
        <v>9.1</v>
      </c>
      <c r="D291" s="122">
        <f>(E291+F291)/2 - $AP$318</f>
        <v>26.44</v>
      </c>
      <c r="E291" s="12">
        <v>39</v>
      </c>
      <c r="F291" s="15">
        <v>19</v>
      </c>
      <c r="G291" s="15"/>
      <c r="X291" s="3"/>
      <c r="Y291" s="160" t="s">
        <v>43</v>
      </c>
      <c r="Z291" s="118">
        <v>31</v>
      </c>
      <c r="AA291" s="161">
        <f t="shared" si="27"/>
        <v>82.5</v>
      </c>
      <c r="AB291" s="162">
        <v>89</v>
      </c>
      <c r="AC291" s="163">
        <v>76</v>
      </c>
      <c r="AD291" t="s">
        <v>191</v>
      </c>
      <c r="AO291" s="2">
        <f t="shared" si="25"/>
        <v>71.772999999999996</v>
      </c>
      <c r="AP291" s="29">
        <f t="shared" si="26"/>
        <v>10.727000000000004</v>
      </c>
    </row>
    <row r="292" spans="1:42" ht="18.5" x14ac:dyDescent="0.35">
      <c r="A292" s="34">
        <v>23</v>
      </c>
      <c r="B292" s="3" t="s">
        <v>37</v>
      </c>
      <c r="C292" s="5">
        <v>2.6</v>
      </c>
      <c r="D292" s="122">
        <v>100</v>
      </c>
      <c r="E292" s="12">
        <v>98</v>
      </c>
      <c r="F292" s="15">
        <v>96</v>
      </c>
      <c r="X292" s="3"/>
      <c r="Y292" s="149" t="s">
        <v>44</v>
      </c>
      <c r="Z292" s="5">
        <v>30</v>
      </c>
      <c r="AA292" s="13">
        <f t="shared" si="27"/>
        <v>76.5</v>
      </c>
      <c r="AB292" s="12">
        <v>80</v>
      </c>
      <c r="AC292" s="15">
        <v>73</v>
      </c>
      <c r="AO292" s="2">
        <f t="shared" si="25"/>
        <v>70.094000000000008</v>
      </c>
      <c r="AP292" s="29">
        <f t="shared" si="26"/>
        <v>6.4059999999999917</v>
      </c>
    </row>
    <row r="293" spans="1:42" ht="18.5" x14ac:dyDescent="0.35">
      <c r="A293" s="34">
        <v>24</v>
      </c>
      <c r="B293" s="3" t="s">
        <v>58</v>
      </c>
      <c r="C293" s="5">
        <v>1.9</v>
      </c>
      <c r="D293" s="122">
        <v>100</v>
      </c>
      <c r="E293" s="12">
        <v>99</v>
      </c>
      <c r="F293" s="15">
        <v>95</v>
      </c>
      <c r="X293" s="3"/>
      <c r="Y293" s="149" t="s">
        <v>11</v>
      </c>
      <c r="Z293" s="5">
        <v>29</v>
      </c>
      <c r="AA293" s="13">
        <f t="shared" si="27"/>
        <v>75.5</v>
      </c>
      <c r="AB293" s="22">
        <v>81</v>
      </c>
      <c r="AC293" s="15">
        <v>70</v>
      </c>
      <c r="AO293" s="2">
        <f t="shared" si="25"/>
        <v>68.415000000000006</v>
      </c>
      <c r="AP293" s="29">
        <f t="shared" si="26"/>
        <v>7.0849999999999937</v>
      </c>
    </row>
    <row r="294" spans="1:42" ht="18.5" x14ac:dyDescent="0.35">
      <c r="A294" s="34">
        <v>25</v>
      </c>
      <c r="B294" s="3" t="s">
        <v>186</v>
      </c>
      <c r="C294" s="5">
        <v>3.7</v>
      </c>
      <c r="D294" s="122">
        <f>(E294+F294)/2 - $AP$276</f>
        <v>96.958000000000013</v>
      </c>
      <c r="E294" s="12">
        <v>91</v>
      </c>
      <c r="F294" s="15">
        <v>97</v>
      </c>
      <c r="X294" s="3"/>
      <c r="Y294" s="158" t="s">
        <v>155</v>
      </c>
      <c r="Z294" s="121">
        <v>28</v>
      </c>
      <c r="AA294" s="122">
        <f t="shared" si="27"/>
        <v>75</v>
      </c>
      <c r="AB294" s="156">
        <v>66</v>
      </c>
      <c r="AC294" s="157">
        <v>84</v>
      </c>
      <c r="AO294" s="2">
        <f t="shared" si="25"/>
        <v>66.736000000000004</v>
      </c>
      <c r="AP294" s="29">
        <f t="shared" si="26"/>
        <v>8.2639999999999958</v>
      </c>
    </row>
    <row r="295" spans="1:42" ht="18.5" x14ac:dyDescent="0.35">
      <c r="A295" s="34">
        <v>26</v>
      </c>
      <c r="B295" s="3" t="s">
        <v>38</v>
      </c>
      <c r="C295" s="5">
        <v>0.16</v>
      </c>
      <c r="D295" s="122">
        <f>(E295+F295)/2 - $AP$278</f>
        <v>93.600000000000009</v>
      </c>
      <c r="E295" s="12">
        <v>94</v>
      </c>
      <c r="F295" s="15">
        <v>92</v>
      </c>
      <c r="X295" s="3"/>
      <c r="Y295" s="149" t="s">
        <v>15</v>
      </c>
      <c r="Z295" s="5">
        <v>27</v>
      </c>
      <c r="AA295" s="13">
        <f t="shared" si="27"/>
        <v>73</v>
      </c>
      <c r="AB295" s="12">
        <v>74</v>
      </c>
      <c r="AC295" s="15">
        <v>72</v>
      </c>
      <c r="AO295" s="2">
        <f t="shared" si="25"/>
        <v>65.057000000000002</v>
      </c>
      <c r="AP295" s="29">
        <f t="shared" si="26"/>
        <v>7.9429999999999978</v>
      </c>
    </row>
    <row r="296" spans="1:42" ht="18.5" x14ac:dyDescent="0.35">
      <c r="A296" s="34">
        <v>27</v>
      </c>
      <c r="B296" s="3" t="s">
        <v>39</v>
      </c>
      <c r="C296" s="5">
        <v>3</v>
      </c>
      <c r="D296" s="122">
        <f>(E296+F296)/2 - $AP$282</f>
        <v>86.884</v>
      </c>
      <c r="E296" s="12">
        <v>83</v>
      </c>
      <c r="F296" s="15">
        <v>95</v>
      </c>
      <c r="X296" s="3"/>
      <c r="Y296" s="149" t="s">
        <v>45</v>
      </c>
      <c r="Z296" s="5">
        <v>26</v>
      </c>
      <c r="AA296" s="13">
        <f t="shared" si="27"/>
        <v>68.5</v>
      </c>
      <c r="AB296" s="12">
        <v>97</v>
      </c>
      <c r="AC296" s="15">
        <v>40</v>
      </c>
      <c r="AO296" s="2">
        <f t="shared" si="25"/>
        <v>63.378</v>
      </c>
      <c r="AP296" s="29">
        <f t="shared" si="26"/>
        <v>5.1219999999999999</v>
      </c>
    </row>
    <row r="297" spans="1:42" ht="18.5" x14ac:dyDescent="0.35">
      <c r="A297" s="34">
        <v>28</v>
      </c>
      <c r="B297" s="3" t="s">
        <v>40</v>
      </c>
      <c r="C297" s="5">
        <v>4.3</v>
      </c>
      <c r="D297" s="122">
        <f>(E297+F297)/2 - $AP$283</f>
        <v>85.205000000000013</v>
      </c>
      <c r="E297" s="14">
        <v>98</v>
      </c>
      <c r="F297" s="15">
        <v>79</v>
      </c>
      <c r="X297" s="3"/>
      <c r="Y297" s="149" t="s">
        <v>46</v>
      </c>
      <c r="Z297" s="5">
        <v>25</v>
      </c>
      <c r="AA297" s="13">
        <f t="shared" si="27"/>
        <v>66.5</v>
      </c>
      <c r="AB297" s="12">
        <v>79</v>
      </c>
      <c r="AC297" s="15">
        <v>54</v>
      </c>
      <c r="AO297" s="2">
        <f t="shared" si="25"/>
        <v>61.698999999999998</v>
      </c>
      <c r="AP297" s="29">
        <f t="shared" si="26"/>
        <v>4.8010000000000019</v>
      </c>
    </row>
    <row r="298" spans="1:42" ht="18.5" x14ac:dyDescent="0.35">
      <c r="A298" s="34">
        <v>29</v>
      </c>
      <c r="B298" s="3" t="s">
        <v>41</v>
      </c>
      <c r="C298" s="5">
        <v>4.9000000000000004</v>
      </c>
      <c r="D298" s="122">
        <f>(E298+F298)/2 - $AP$284</f>
        <v>83.525999999999996</v>
      </c>
      <c r="E298" s="12">
        <v>91</v>
      </c>
      <c r="F298" s="15">
        <v>84</v>
      </c>
      <c r="X298" s="3"/>
      <c r="Y298" s="160" t="s">
        <v>13</v>
      </c>
      <c r="Z298" s="118">
        <v>24</v>
      </c>
      <c r="AA298" s="161">
        <f t="shared" si="27"/>
        <v>60.5</v>
      </c>
      <c r="AB298" s="164">
        <v>76</v>
      </c>
      <c r="AC298" s="163">
        <v>45</v>
      </c>
      <c r="AD298" t="s">
        <v>191</v>
      </c>
      <c r="AO298" s="2">
        <f t="shared" si="25"/>
        <v>60.019999999999996</v>
      </c>
      <c r="AP298" s="29">
        <f t="shared" si="26"/>
        <v>0.48000000000000398</v>
      </c>
    </row>
    <row r="299" spans="1:42" ht="18.5" x14ac:dyDescent="0.35">
      <c r="A299" s="34">
        <v>30</v>
      </c>
      <c r="B299" s="3" t="s">
        <v>187</v>
      </c>
      <c r="C299" s="5">
        <v>3</v>
      </c>
      <c r="D299" s="122">
        <f>(E299+F299)/2 - $AP$287</f>
        <v>78.489000000000004</v>
      </c>
      <c r="E299" s="12">
        <v>83</v>
      </c>
      <c r="F299" s="15">
        <v>87</v>
      </c>
      <c r="X299" s="3"/>
      <c r="Y299" s="149" t="s">
        <v>47</v>
      </c>
      <c r="Z299" s="5">
        <v>23</v>
      </c>
      <c r="AA299" s="13">
        <f t="shared" si="27"/>
        <v>52</v>
      </c>
      <c r="AB299" s="12">
        <v>58</v>
      </c>
      <c r="AC299" s="15">
        <v>46</v>
      </c>
      <c r="AO299" s="2">
        <f t="shared" si="25"/>
        <v>58.341000000000008</v>
      </c>
      <c r="AP299" s="29">
        <f t="shared" si="26"/>
        <v>-6.3410000000000082</v>
      </c>
    </row>
    <row r="300" spans="1:42" ht="18.5" x14ac:dyDescent="0.35">
      <c r="A300" s="34">
        <v>31</v>
      </c>
      <c r="B300" s="3" t="s">
        <v>42</v>
      </c>
      <c r="C300" s="121">
        <v>5.2</v>
      </c>
      <c r="D300" s="122">
        <f>(E300+F300)/2 - $AP$290</f>
        <v>73.451999999999998</v>
      </c>
      <c r="E300" s="14">
        <v>85</v>
      </c>
      <c r="F300" s="15">
        <v>82</v>
      </c>
      <c r="X300" s="3"/>
      <c r="Y300" s="149" t="s">
        <v>151</v>
      </c>
      <c r="Z300" s="5">
        <v>22</v>
      </c>
      <c r="AA300" s="13">
        <f t="shared" si="27"/>
        <v>49</v>
      </c>
      <c r="AB300" s="12">
        <v>44</v>
      </c>
      <c r="AC300" s="15">
        <v>54</v>
      </c>
      <c r="AO300" s="2">
        <f t="shared" si="25"/>
        <v>56.662000000000006</v>
      </c>
      <c r="AP300" s="29">
        <f t="shared" si="26"/>
        <v>-7.6620000000000061</v>
      </c>
    </row>
    <row r="301" spans="1:42" ht="18.5" x14ac:dyDescent="0.35">
      <c r="A301" s="34">
        <v>32</v>
      </c>
      <c r="B301" s="120" t="s">
        <v>152</v>
      </c>
      <c r="C301" s="121">
        <v>5.9</v>
      </c>
      <c r="D301" s="122">
        <f>(E301+F301)/2 - $AP$301</f>
        <v>89.983000000000004</v>
      </c>
      <c r="E301" s="12">
        <v>89</v>
      </c>
      <c r="F301" s="15">
        <v>76</v>
      </c>
      <c r="X301" s="3"/>
      <c r="Y301" s="158" t="s">
        <v>152</v>
      </c>
      <c r="Z301" s="121">
        <v>21</v>
      </c>
      <c r="AA301" s="122">
        <f t="shared" si="27"/>
        <v>47.5</v>
      </c>
      <c r="AB301" s="156">
        <v>61</v>
      </c>
      <c r="AC301" s="157">
        <v>34</v>
      </c>
      <c r="AO301" s="2">
        <f t="shared" si="25"/>
        <v>54.983000000000004</v>
      </c>
      <c r="AP301" s="29">
        <f t="shared" si="26"/>
        <v>-7.4830000000000041</v>
      </c>
    </row>
    <row r="302" spans="1:42" ht="18.5" x14ac:dyDescent="0.35">
      <c r="A302" s="34">
        <v>33</v>
      </c>
      <c r="B302" s="3" t="s">
        <v>44</v>
      </c>
      <c r="C302" s="5">
        <v>4.4000000000000004</v>
      </c>
      <c r="D302" s="122">
        <f>(E302+F302)/2 - $AP$292</f>
        <v>70.094000000000008</v>
      </c>
      <c r="E302" s="12">
        <v>80</v>
      </c>
      <c r="F302" s="15">
        <v>73</v>
      </c>
      <c r="X302" s="3"/>
      <c r="Y302" s="158" t="s">
        <v>153</v>
      </c>
      <c r="Z302" s="121">
        <v>20</v>
      </c>
      <c r="AA302" s="122">
        <f t="shared" si="27"/>
        <v>47</v>
      </c>
      <c r="AB302" s="156">
        <v>47</v>
      </c>
      <c r="AC302" s="157">
        <v>47</v>
      </c>
      <c r="AO302" s="2">
        <f t="shared" si="25"/>
        <v>53.304000000000002</v>
      </c>
      <c r="AP302" s="29">
        <f t="shared" si="26"/>
        <v>-6.304000000000002</v>
      </c>
    </row>
    <row r="303" spans="1:42" ht="18.5" x14ac:dyDescent="0.35">
      <c r="A303" s="34">
        <v>34</v>
      </c>
      <c r="B303" s="3" t="s">
        <v>45</v>
      </c>
      <c r="C303" s="5">
        <v>2.6</v>
      </c>
      <c r="D303" s="122">
        <f>(E303+F303)/2 - $AP$296</f>
        <v>63.378</v>
      </c>
      <c r="E303" s="12">
        <v>97</v>
      </c>
      <c r="F303" s="15">
        <v>40</v>
      </c>
      <c r="X303" s="3"/>
      <c r="Y303" s="149" t="s">
        <v>14</v>
      </c>
      <c r="Z303" s="5">
        <v>19</v>
      </c>
      <c r="AA303" s="13">
        <f t="shared" si="27"/>
        <v>46</v>
      </c>
      <c r="AB303" s="12">
        <v>43</v>
      </c>
      <c r="AC303" s="15">
        <v>49</v>
      </c>
      <c r="AO303" s="2">
        <f t="shared" si="25"/>
        <v>51.625</v>
      </c>
      <c r="AP303" s="29">
        <f t="shared" si="26"/>
        <v>-5.625</v>
      </c>
    </row>
    <row r="304" spans="1:42" ht="18.5" x14ac:dyDescent="0.35">
      <c r="A304" s="34">
        <v>35</v>
      </c>
      <c r="B304" s="3" t="s">
        <v>46</v>
      </c>
      <c r="C304" s="5">
        <v>3.7</v>
      </c>
      <c r="D304" s="122">
        <f>(E304+F304)/2 - $AP$297</f>
        <v>61.698999999999998</v>
      </c>
      <c r="E304" s="12">
        <v>79</v>
      </c>
      <c r="F304" s="15">
        <v>54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X304" s="3"/>
      <c r="Y304" s="149" t="s">
        <v>48</v>
      </c>
      <c r="Z304" s="5">
        <v>18</v>
      </c>
      <c r="AA304" s="13">
        <f t="shared" si="27"/>
        <v>43.5</v>
      </c>
      <c r="AB304" s="12">
        <v>48</v>
      </c>
      <c r="AC304" s="15">
        <v>39</v>
      </c>
      <c r="AO304" s="2">
        <f t="shared" si="25"/>
        <v>49.945999999999998</v>
      </c>
      <c r="AP304" s="29">
        <f t="shared" si="26"/>
        <v>-6.445999999999998</v>
      </c>
    </row>
    <row r="305" spans="1:42" ht="18.5" x14ac:dyDescent="0.35">
      <c r="A305" s="34">
        <v>36</v>
      </c>
      <c r="B305" s="3" t="s">
        <v>47</v>
      </c>
      <c r="C305" s="5">
        <v>2.6</v>
      </c>
      <c r="D305" s="122">
        <f>(E305+F305)/2 - $AP$299</f>
        <v>58.341000000000008</v>
      </c>
      <c r="E305" s="12">
        <v>58</v>
      </c>
      <c r="F305" s="15">
        <v>46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X305" s="3"/>
      <c r="Y305" s="149" t="s">
        <v>59</v>
      </c>
      <c r="Z305" s="5">
        <v>17</v>
      </c>
      <c r="AA305" s="13">
        <f t="shared" si="27"/>
        <v>43</v>
      </c>
      <c r="AB305" s="12">
        <v>36</v>
      </c>
      <c r="AC305" s="15">
        <v>50</v>
      </c>
      <c r="AO305" s="2">
        <f t="shared" si="25"/>
        <v>48.266999999999996</v>
      </c>
      <c r="AP305" s="29">
        <f t="shared" si="26"/>
        <v>-5.2669999999999959</v>
      </c>
    </row>
    <row r="306" spans="1:42" ht="18.5" x14ac:dyDescent="0.35">
      <c r="A306" s="34">
        <v>37</v>
      </c>
      <c r="B306" s="3" t="s">
        <v>151</v>
      </c>
      <c r="C306" s="5">
        <v>7</v>
      </c>
      <c r="D306" s="122">
        <f>(E306+F306)/2 - $AP$300</f>
        <v>56.662000000000006</v>
      </c>
      <c r="E306" s="12">
        <v>44</v>
      </c>
      <c r="F306" s="15">
        <v>54</v>
      </c>
      <c r="G306" s="178"/>
      <c r="H306" s="178"/>
      <c r="I306" s="178"/>
      <c r="J306" s="141" t="s">
        <v>169</v>
      </c>
      <c r="K306" s="142" t="s">
        <v>164</v>
      </c>
      <c r="L306" s="143" t="s">
        <v>165</v>
      </c>
      <c r="M306" s="144" t="s">
        <v>173</v>
      </c>
      <c r="N306" s="145" t="s">
        <v>174</v>
      </c>
      <c r="O306" s="146" t="s">
        <v>166</v>
      </c>
      <c r="P306" s="147" t="s">
        <v>167</v>
      </c>
      <c r="Q306" s="148" t="s">
        <v>168</v>
      </c>
      <c r="R306" s="179"/>
      <c r="S306" s="179"/>
      <c r="T306" s="179"/>
      <c r="U306" s="179"/>
      <c r="V306" s="178"/>
      <c r="X306" s="3"/>
      <c r="Y306" s="149" t="s">
        <v>150</v>
      </c>
      <c r="Z306" s="5">
        <v>16</v>
      </c>
      <c r="AA306" s="5">
        <f>(AB306+AC306)/2</f>
        <v>42.5</v>
      </c>
      <c r="AB306" s="12">
        <v>43</v>
      </c>
      <c r="AC306" s="15">
        <v>42</v>
      </c>
      <c r="AO306" s="2">
        <f t="shared" si="25"/>
        <v>46.588000000000001</v>
      </c>
      <c r="AP306" s="29">
        <f t="shared" si="26"/>
        <v>-4.088000000000001</v>
      </c>
    </row>
    <row r="307" spans="1:42" ht="18.5" x14ac:dyDescent="0.35">
      <c r="A307" s="34">
        <v>38</v>
      </c>
      <c r="B307" s="3" t="s">
        <v>48</v>
      </c>
      <c r="C307" s="5">
        <v>4.5</v>
      </c>
      <c r="D307" s="122">
        <f>(E307+F307)/2 - $AP$304</f>
        <v>49.945999999999998</v>
      </c>
      <c r="E307" s="12">
        <v>48</v>
      </c>
      <c r="F307" s="15">
        <v>39</v>
      </c>
      <c r="G307" s="178"/>
      <c r="H307" s="178"/>
      <c r="I307" s="178"/>
      <c r="J307" s="179"/>
      <c r="K307" s="179" t="s">
        <v>171</v>
      </c>
      <c r="L307" s="179"/>
      <c r="M307" s="180" t="s">
        <v>170</v>
      </c>
      <c r="N307" s="179"/>
      <c r="O307" s="179"/>
      <c r="P307" s="179" t="s">
        <v>172</v>
      </c>
      <c r="Q307" s="179"/>
      <c r="R307" s="178"/>
      <c r="S307" s="178"/>
      <c r="T307" s="178"/>
      <c r="U307" s="178"/>
      <c r="V307" s="178"/>
      <c r="X307" s="3"/>
      <c r="Y307" s="160" t="s">
        <v>60</v>
      </c>
      <c r="Z307" s="118">
        <v>15</v>
      </c>
      <c r="AA307" s="161">
        <f t="shared" ref="AA307:AA321" si="28">(AB307+AC307)/2</f>
        <v>41.5</v>
      </c>
      <c r="AB307" s="162">
        <v>40</v>
      </c>
      <c r="AC307" s="163">
        <v>43</v>
      </c>
      <c r="AD307" t="s">
        <v>191</v>
      </c>
      <c r="AO307" s="2">
        <f t="shared" si="25"/>
        <v>44.909000000000006</v>
      </c>
      <c r="AP307" s="29">
        <f t="shared" si="26"/>
        <v>-3.409000000000006</v>
      </c>
    </row>
    <row r="308" spans="1:42" ht="18.5" x14ac:dyDescent="0.35">
      <c r="A308" s="34">
        <v>39</v>
      </c>
      <c r="B308" s="3" t="s">
        <v>59</v>
      </c>
      <c r="C308" s="5">
        <v>4.2</v>
      </c>
      <c r="D308" s="122">
        <f>(E308+F308)/2 - $AP$305</f>
        <v>48.266999999999996</v>
      </c>
      <c r="E308" s="12">
        <v>36</v>
      </c>
      <c r="F308" s="15">
        <v>50</v>
      </c>
      <c r="X308" s="3"/>
      <c r="Y308" s="149" t="s">
        <v>17</v>
      </c>
      <c r="Z308" s="5">
        <v>14</v>
      </c>
      <c r="AA308" s="13">
        <f t="shared" si="28"/>
        <v>40</v>
      </c>
      <c r="AB308" s="12">
        <v>50</v>
      </c>
      <c r="AC308" s="15">
        <v>30</v>
      </c>
      <c r="AO308" s="2">
        <f t="shared" si="25"/>
        <v>43.230000000000004</v>
      </c>
      <c r="AP308" s="29">
        <f t="shared" si="26"/>
        <v>-3.230000000000004</v>
      </c>
    </row>
    <row r="309" spans="1:42" ht="18.5" x14ac:dyDescent="0.35">
      <c r="A309" s="34">
        <v>40</v>
      </c>
      <c r="B309" s="3" t="s">
        <v>182</v>
      </c>
      <c r="C309" s="121">
        <v>7.3</v>
      </c>
      <c r="D309" s="122">
        <f>(E309+F309)/2 - $AP$306</f>
        <v>46.588000000000001</v>
      </c>
      <c r="E309" s="12">
        <v>43</v>
      </c>
      <c r="F309" s="15">
        <v>42</v>
      </c>
      <c r="X309" s="3"/>
      <c r="Y309" s="149" t="s">
        <v>24</v>
      </c>
      <c r="Z309" s="5">
        <v>13</v>
      </c>
      <c r="AA309" s="13">
        <f t="shared" si="28"/>
        <v>40</v>
      </c>
      <c r="AB309" s="12">
        <v>40</v>
      </c>
      <c r="AC309" s="15">
        <v>40</v>
      </c>
      <c r="AO309" s="2">
        <f t="shared" si="25"/>
        <v>41.551000000000002</v>
      </c>
      <c r="AP309" s="29">
        <f t="shared" si="26"/>
        <v>-1.5510000000000019</v>
      </c>
    </row>
    <row r="310" spans="1:42" ht="18.5" x14ac:dyDescent="0.35">
      <c r="A310" s="34">
        <v>41</v>
      </c>
      <c r="B310" s="120" t="s">
        <v>153</v>
      </c>
      <c r="C310" s="121">
        <v>5.6</v>
      </c>
      <c r="D310" s="122">
        <f>(E310+F310)/2 - $AP$302</f>
        <v>53.304000000000002</v>
      </c>
      <c r="E310" s="12">
        <v>47</v>
      </c>
      <c r="F310" s="15">
        <v>47</v>
      </c>
      <c r="X310" s="3"/>
      <c r="Y310" s="149" t="s">
        <v>20</v>
      </c>
      <c r="Z310" s="5">
        <v>12</v>
      </c>
      <c r="AA310" s="13">
        <f t="shared" si="28"/>
        <v>36.5</v>
      </c>
      <c r="AB310" s="12">
        <v>45</v>
      </c>
      <c r="AC310" s="15">
        <v>28</v>
      </c>
      <c r="AO310" s="2">
        <f t="shared" si="25"/>
        <v>39.872</v>
      </c>
      <c r="AP310" s="29">
        <f t="shared" si="26"/>
        <v>-3.3719999999999999</v>
      </c>
    </row>
    <row r="311" spans="1:42" ht="18.5" x14ac:dyDescent="0.35">
      <c r="A311" s="34">
        <v>42</v>
      </c>
      <c r="B311" s="3" t="s">
        <v>181</v>
      </c>
      <c r="C311" s="5">
        <v>8.5</v>
      </c>
      <c r="D311" s="122">
        <f>(E311+F311)/2 - $AP$312</f>
        <v>36.513999999999996</v>
      </c>
      <c r="E311" s="12">
        <v>36</v>
      </c>
      <c r="F311" s="15">
        <v>33</v>
      </c>
      <c r="X311" s="3"/>
      <c r="Y311" s="149" t="s">
        <v>16</v>
      </c>
      <c r="Z311" s="5">
        <v>11</v>
      </c>
      <c r="AA311" s="13">
        <f t="shared" si="28"/>
        <v>34.5</v>
      </c>
      <c r="AB311" s="12">
        <v>37</v>
      </c>
      <c r="AC311" s="15">
        <v>32</v>
      </c>
      <c r="AO311" s="2">
        <f t="shared" si="25"/>
        <v>38.192999999999998</v>
      </c>
      <c r="AP311" s="29">
        <f t="shared" si="26"/>
        <v>-3.6929999999999978</v>
      </c>
    </row>
    <row r="312" spans="1:42" ht="18.5" x14ac:dyDescent="0.35">
      <c r="A312" s="34">
        <v>43</v>
      </c>
      <c r="B312" s="3" t="s">
        <v>178</v>
      </c>
      <c r="C312" s="5">
        <v>8.1</v>
      </c>
      <c r="D312" s="122">
        <f>(E312+F312)/2 - $AP$313</f>
        <v>34.835000000000001</v>
      </c>
      <c r="E312" s="14">
        <v>34</v>
      </c>
      <c r="F312" s="15">
        <v>33</v>
      </c>
      <c r="X312" s="3"/>
      <c r="Y312" s="149" t="s">
        <v>49</v>
      </c>
      <c r="Z312" s="5">
        <v>10</v>
      </c>
      <c r="AA312" s="13">
        <f t="shared" si="28"/>
        <v>34.5</v>
      </c>
      <c r="AB312" s="12">
        <v>36</v>
      </c>
      <c r="AC312" s="15">
        <v>33</v>
      </c>
      <c r="AO312" s="2">
        <f t="shared" si="25"/>
        <v>36.513999999999996</v>
      </c>
      <c r="AP312" s="29">
        <f t="shared" si="26"/>
        <v>-2.0139999999999958</v>
      </c>
    </row>
    <row r="313" spans="1:42" ht="18.5" x14ac:dyDescent="0.35">
      <c r="A313" s="34">
        <v>44</v>
      </c>
      <c r="B313" s="3" t="s">
        <v>185</v>
      </c>
      <c r="C313" s="5">
        <v>4.7</v>
      </c>
      <c r="D313" s="122">
        <f>(E313+F313)/2 - $AP$314</f>
        <v>33.155999999999999</v>
      </c>
      <c r="E313" s="12">
        <v>40</v>
      </c>
      <c r="F313" s="15">
        <v>24</v>
      </c>
      <c r="X313" s="3"/>
      <c r="Y313" s="149" t="s">
        <v>50</v>
      </c>
      <c r="Z313" s="5">
        <v>9</v>
      </c>
      <c r="AA313" s="13">
        <f t="shared" si="28"/>
        <v>33.5</v>
      </c>
      <c r="AB313" s="14">
        <v>34</v>
      </c>
      <c r="AC313" s="15">
        <v>33</v>
      </c>
      <c r="AO313" s="2">
        <f t="shared" si="25"/>
        <v>34.835000000000001</v>
      </c>
      <c r="AP313" s="29">
        <f t="shared" si="26"/>
        <v>-1.3350000000000009</v>
      </c>
    </row>
    <row r="314" spans="1:42" ht="18.5" x14ac:dyDescent="0.35">
      <c r="A314" s="34">
        <v>45</v>
      </c>
      <c r="B314" s="3" t="s">
        <v>52</v>
      </c>
      <c r="C314" s="5">
        <v>5.0999999999999996</v>
      </c>
      <c r="D314" s="122">
        <f>(E314+F314)/2 - $AP$319</f>
        <v>24.760999999999999</v>
      </c>
      <c r="E314" s="12">
        <v>40</v>
      </c>
      <c r="F314" s="15">
        <v>16</v>
      </c>
      <c r="X314" s="3"/>
      <c r="Y314" s="149" t="s">
        <v>51</v>
      </c>
      <c r="Z314" s="5">
        <v>8</v>
      </c>
      <c r="AA314" s="13">
        <f t="shared" si="28"/>
        <v>32</v>
      </c>
      <c r="AB314" s="12">
        <v>40</v>
      </c>
      <c r="AC314" s="15">
        <v>24</v>
      </c>
      <c r="AO314" s="2">
        <f t="shared" si="25"/>
        <v>33.155999999999999</v>
      </c>
      <c r="AP314" s="29">
        <f t="shared" si="26"/>
        <v>-1.1559999999999988</v>
      </c>
    </row>
    <row r="315" spans="1:42" ht="18.5" x14ac:dyDescent="0.35">
      <c r="A315" s="34">
        <v>46</v>
      </c>
      <c r="B315" s="3" t="s">
        <v>53</v>
      </c>
      <c r="C315" s="5">
        <v>7.6</v>
      </c>
      <c r="D315" s="122">
        <f>(E315+F315)/2 - $AP$320</f>
        <v>23.082000000000001</v>
      </c>
      <c r="E315" s="12">
        <v>28</v>
      </c>
      <c r="F315" s="15">
        <v>21</v>
      </c>
      <c r="X315" s="3"/>
      <c r="Y315" s="160" t="s">
        <v>18</v>
      </c>
      <c r="Z315" s="118">
        <v>7</v>
      </c>
      <c r="AA315" s="161">
        <f t="shared" si="28"/>
        <v>30.5</v>
      </c>
      <c r="AB315" s="162">
        <v>37</v>
      </c>
      <c r="AC315" s="163">
        <v>24</v>
      </c>
      <c r="AD315" t="s">
        <v>191</v>
      </c>
      <c r="AO315" s="2">
        <f t="shared" si="25"/>
        <v>31.477</v>
      </c>
      <c r="AP315" s="29">
        <f t="shared" si="26"/>
        <v>-0.97700000000000031</v>
      </c>
    </row>
    <row r="316" spans="1:42" ht="18.5" x14ac:dyDescent="0.35">
      <c r="A316" s="34">
        <v>47</v>
      </c>
      <c r="B316" s="3" t="s">
        <v>155</v>
      </c>
      <c r="C316" s="5">
        <v>3</v>
      </c>
      <c r="D316" s="122">
        <f>(E316+F316)/2 - $AP$294</f>
        <v>66.736000000000004</v>
      </c>
      <c r="E316" s="12">
        <v>66</v>
      </c>
      <c r="F316" s="15">
        <v>84</v>
      </c>
      <c r="X316" s="3"/>
      <c r="Y316" s="149" t="s">
        <v>21</v>
      </c>
      <c r="Z316" s="5">
        <v>6</v>
      </c>
      <c r="AA316" s="13">
        <f t="shared" si="28"/>
        <v>29.5</v>
      </c>
      <c r="AB316" s="12">
        <v>38</v>
      </c>
      <c r="AC316" s="15">
        <v>21</v>
      </c>
      <c r="AO316" s="2">
        <f t="shared" si="25"/>
        <v>29.798000000000002</v>
      </c>
      <c r="AP316" s="29">
        <f t="shared" si="26"/>
        <v>-0.29800000000000182</v>
      </c>
    </row>
    <row r="317" spans="1:42" ht="18.5" x14ac:dyDescent="0.35">
      <c r="A317" s="34">
        <v>48</v>
      </c>
      <c r="B317" s="3" t="s">
        <v>192</v>
      </c>
      <c r="C317" s="5">
        <v>2.4</v>
      </c>
      <c r="D317" s="122">
        <v>100</v>
      </c>
      <c r="E317" s="14">
        <v>95</v>
      </c>
      <c r="F317" s="15">
        <v>97</v>
      </c>
      <c r="X317" s="3"/>
      <c r="Y317" s="149" t="s">
        <v>19</v>
      </c>
      <c r="Z317" s="5">
        <v>5</v>
      </c>
      <c r="AA317" s="13">
        <f t="shared" si="28"/>
        <v>29</v>
      </c>
      <c r="AB317" s="12">
        <v>31</v>
      </c>
      <c r="AC317" s="15">
        <v>27</v>
      </c>
      <c r="AO317" s="2">
        <f t="shared" si="25"/>
        <v>28.119</v>
      </c>
      <c r="AP317" s="29">
        <f t="shared" si="26"/>
        <v>0.88100000000000023</v>
      </c>
    </row>
    <row r="318" spans="1:42" ht="18.5" x14ac:dyDescent="0.35">
      <c r="E318" s="21" t="s">
        <v>57</v>
      </c>
      <c r="Y318" s="149" t="s">
        <v>23</v>
      </c>
      <c r="Z318" s="5">
        <v>4</v>
      </c>
      <c r="AA318" s="13">
        <f t="shared" si="28"/>
        <v>29</v>
      </c>
      <c r="AB318" s="12">
        <v>39</v>
      </c>
      <c r="AC318" s="15">
        <v>19</v>
      </c>
      <c r="AO318" s="2">
        <f t="shared" si="25"/>
        <v>26.44</v>
      </c>
      <c r="AP318" s="29">
        <f t="shared" si="26"/>
        <v>2.5599999999999987</v>
      </c>
    </row>
    <row r="319" spans="1:42" ht="18.5" x14ac:dyDescent="0.35">
      <c r="E319" s="17" t="s">
        <v>32</v>
      </c>
      <c r="Y319" s="149" t="s">
        <v>52</v>
      </c>
      <c r="Z319" s="5">
        <v>3</v>
      </c>
      <c r="AA319" s="13">
        <f t="shared" si="28"/>
        <v>28</v>
      </c>
      <c r="AB319" s="12">
        <v>40</v>
      </c>
      <c r="AC319" s="15">
        <v>16</v>
      </c>
      <c r="AO319" s="2">
        <f t="shared" si="25"/>
        <v>24.760999999999999</v>
      </c>
      <c r="AP319" s="29">
        <f t="shared" si="26"/>
        <v>3.2390000000000008</v>
      </c>
    </row>
    <row r="320" spans="1:42" ht="18.5" x14ac:dyDescent="0.35">
      <c r="Y320" s="149" t="s">
        <v>53</v>
      </c>
      <c r="Z320" s="5">
        <v>2</v>
      </c>
      <c r="AA320" s="13">
        <f t="shared" si="28"/>
        <v>24.5</v>
      </c>
      <c r="AB320" s="12">
        <v>28</v>
      </c>
      <c r="AC320" s="15">
        <v>21</v>
      </c>
      <c r="AO320" s="2">
        <f t="shared" si="25"/>
        <v>23.082000000000001</v>
      </c>
      <c r="AP320" s="29">
        <f t="shared" si="26"/>
        <v>1.4179999999999993</v>
      </c>
    </row>
    <row r="321" spans="1:29" ht="18.5" x14ac:dyDescent="0.35">
      <c r="Y321" s="149" t="s">
        <v>22</v>
      </c>
      <c r="Z321" s="5">
        <v>1</v>
      </c>
      <c r="AA321" s="13">
        <f t="shared" si="28"/>
        <v>22</v>
      </c>
      <c r="AB321" s="12">
        <v>27</v>
      </c>
      <c r="AC321" s="15">
        <v>17</v>
      </c>
    </row>
    <row r="322" spans="1:29" ht="62" customHeight="1" x14ac:dyDescent="0.35">
      <c r="A322" s="8" t="s">
        <v>204</v>
      </c>
      <c r="B322" s="165" t="s">
        <v>205</v>
      </c>
      <c r="Y322" s="149"/>
      <c r="Z322" s="5"/>
      <c r="AA322" s="13"/>
      <c r="AB322" s="12"/>
      <c r="AC322" s="15"/>
    </row>
    <row r="323" spans="1:29" x14ac:dyDescent="0.35">
      <c r="X323" s="178"/>
    </row>
    <row r="324" spans="1:29" x14ac:dyDescent="0.35">
      <c r="X324" s="178"/>
    </row>
    <row r="325" spans="1:29" x14ac:dyDescent="0.35">
      <c r="X325" s="178"/>
    </row>
    <row r="326" spans="1:29" x14ac:dyDescent="0.35">
      <c r="X326" s="178"/>
    </row>
    <row r="327" spans="1:29" x14ac:dyDescent="0.35">
      <c r="X327" s="178"/>
    </row>
    <row r="328" spans="1:29" x14ac:dyDescent="0.35">
      <c r="B328" s="92" t="s">
        <v>219</v>
      </c>
      <c r="C328" s="92"/>
      <c r="X328" s="178"/>
    </row>
    <row r="329" spans="1:29" x14ac:dyDescent="0.35">
      <c r="B329" s="192" t="s">
        <v>220</v>
      </c>
      <c r="X329" s="178"/>
    </row>
    <row r="330" spans="1:29" x14ac:dyDescent="0.35">
      <c r="B330" s="191" t="s">
        <v>194</v>
      </c>
      <c r="D330" s="191" t="s">
        <v>197</v>
      </c>
      <c r="X330" s="178"/>
    </row>
    <row r="331" spans="1:29" x14ac:dyDescent="0.35">
      <c r="B331" s="2" t="s">
        <v>22</v>
      </c>
      <c r="C331" s="2">
        <v>16</v>
      </c>
      <c r="D331" s="2" t="s">
        <v>3</v>
      </c>
      <c r="E331" s="2">
        <v>1</v>
      </c>
      <c r="F331" s="188"/>
      <c r="X331" s="178"/>
    </row>
    <row r="332" spans="1:29" x14ac:dyDescent="0.35">
      <c r="B332" s="2" t="s">
        <v>23</v>
      </c>
      <c r="C332" s="2">
        <v>19</v>
      </c>
      <c r="D332" s="2" t="s">
        <v>8</v>
      </c>
      <c r="E332" s="190">
        <v>15</v>
      </c>
      <c r="F332" s="188"/>
      <c r="X332" s="178"/>
    </row>
    <row r="333" spans="1:29" x14ac:dyDescent="0.35">
      <c r="B333" s="2" t="s">
        <v>21</v>
      </c>
      <c r="C333" s="2">
        <v>6</v>
      </c>
      <c r="D333" s="2" t="s">
        <v>7</v>
      </c>
      <c r="E333" s="2">
        <v>7</v>
      </c>
      <c r="F333" s="188"/>
      <c r="X333" s="178"/>
    </row>
    <row r="334" spans="1:29" x14ac:dyDescent="0.35">
      <c r="B334" s="2" t="s">
        <v>49</v>
      </c>
      <c r="C334" s="190">
        <v>22</v>
      </c>
      <c r="D334" s="2" t="s">
        <v>5</v>
      </c>
      <c r="E334" s="2">
        <v>8</v>
      </c>
      <c r="F334" s="188"/>
      <c r="X334" s="178"/>
    </row>
    <row r="335" spans="1:29" x14ac:dyDescent="0.35">
      <c r="B335" s="2" t="s">
        <v>50</v>
      </c>
      <c r="C335" s="2">
        <v>13</v>
      </c>
      <c r="D335" s="2" t="s">
        <v>224</v>
      </c>
      <c r="E335" s="2">
        <v>12</v>
      </c>
      <c r="X335" s="178"/>
    </row>
    <row r="336" spans="1:29" x14ac:dyDescent="0.35">
      <c r="B336" s="2" t="s">
        <v>24</v>
      </c>
      <c r="C336" s="2">
        <v>17</v>
      </c>
      <c r="D336" s="189" t="s">
        <v>217</v>
      </c>
      <c r="E336" s="189">
        <v>50</v>
      </c>
      <c r="X336" s="178"/>
    </row>
    <row r="337" spans="2:24" x14ac:dyDescent="0.35">
      <c r="B337" s="2" t="s">
        <v>151</v>
      </c>
      <c r="C337" s="2">
        <v>5</v>
      </c>
      <c r="D337" s="2" t="s">
        <v>4</v>
      </c>
      <c r="E337" s="190">
        <v>92</v>
      </c>
      <c r="F337" s="188"/>
      <c r="X337" s="178"/>
    </row>
    <row r="338" spans="2:24" x14ac:dyDescent="0.35">
      <c r="B338" s="189" t="s">
        <v>217</v>
      </c>
      <c r="C338" s="189">
        <v>23</v>
      </c>
      <c r="X338" s="178"/>
    </row>
    <row r="339" spans="2:24" x14ac:dyDescent="0.35">
      <c r="B339" s="2" t="s">
        <v>17</v>
      </c>
      <c r="C339" s="193">
        <v>26</v>
      </c>
      <c r="D339" s="188"/>
      <c r="X339" s="178"/>
    </row>
    <row r="340" spans="2:24" x14ac:dyDescent="0.35">
      <c r="B340" s="2" t="s">
        <v>216</v>
      </c>
      <c r="C340" s="190">
        <v>35</v>
      </c>
      <c r="D340" s="188"/>
      <c r="X340" s="178"/>
    </row>
    <row r="341" spans="2:24" x14ac:dyDescent="0.35">
      <c r="B341" s="2" t="s">
        <v>20</v>
      </c>
      <c r="C341" s="190">
        <v>24</v>
      </c>
      <c r="X341" s="178"/>
    </row>
    <row r="342" spans="2:24" x14ac:dyDescent="0.35">
      <c r="B342" s="2" t="s">
        <v>19</v>
      </c>
      <c r="C342" s="2">
        <v>25</v>
      </c>
      <c r="D342" s="188"/>
      <c r="X342" s="178"/>
    </row>
    <row r="343" spans="2:24" x14ac:dyDescent="0.35">
      <c r="B343" s="2" t="s">
        <v>14</v>
      </c>
      <c r="C343" s="2">
        <v>31</v>
      </c>
      <c r="X343" s="178"/>
    </row>
    <row r="344" spans="2:24" x14ac:dyDescent="0.35">
      <c r="B344" s="189" t="s">
        <v>217</v>
      </c>
      <c r="C344" s="189">
        <v>37</v>
      </c>
      <c r="D344" s="188"/>
      <c r="X344" s="178"/>
    </row>
    <row r="345" spans="2:24" x14ac:dyDescent="0.35">
      <c r="B345" s="2" t="s">
        <v>48</v>
      </c>
      <c r="C345" s="2">
        <v>49</v>
      </c>
      <c r="D345" s="188"/>
      <c r="X345" s="178"/>
    </row>
    <row r="346" spans="2:24" x14ac:dyDescent="0.35">
      <c r="B346" s="2" t="s">
        <v>52</v>
      </c>
      <c r="C346" s="190">
        <v>40</v>
      </c>
      <c r="X346" s="178"/>
    </row>
    <row r="347" spans="2:24" x14ac:dyDescent="0.35">
      <c r="B347" s="191"/>
      <c r="X347" s="178"/>
    </row>
    <row r="348" spans="2:24" x14ac:dyDescent="0.35">
      <c r="B348" s="191" t="s">
        <v>218</v>
      </c>
      <c r="X348" s="178"/>
    </row>
    <row r="349" spans="2:24" x14ac:dyDescent="0.35">
      <c r="B349" s="2" t="s">
        <v>15</v>
      </c>
      <c r="C349" s="2">
        <v>32</v>
      </c>
      <c r="D349" s="188"/>
      <c r="X349" s="178"/>
    </row>
    <row r="350" spans="2:24" x14ac:dyDescent="0.35">
      <c r="B350" s="2" t="s">
        <v>152</v>
      </c>
      <c r="C350" s="2">
        <v>62</v>
      </c>
      <c r="D350" s="191" t="s">
        <v>225</v>
      </c>
      <c r="X350" s="178"/>
    </row>
    <row r="351" spans="2:24" x14ac:dyDescent="0.35">
      <c r="B351" s="2" t="s">
        <v>42</v>
      </c>
      <c r="C351" s="2">
        <v>52</v>
      </c>
      <c r="D351" s="2" t="s">
        <v>6</v>
      </c>
      <c r="E351" s="2">
        <v>73</v>
      </c>
      <c r="X351" s="178"/>
    </row>
    <row r="352" spans="2:24" x14ac:dyDescent="0.35">
      <c r="B352" s="2" t="s">
        <v>41</v>
      </c>
      <c r="C352" s="2">
        <v>57</v>
      </c>
      <c r="D352" s="2" t="s">
        <v>40</v>
      </c>
      <c r="E352" s="2" t="s">
        <v>226</v>
      </c>
      <c r="X352" s="178"/>
    </row>
    <row r="353" spans="2:41" x14ac:dyDescent="0.35">
      <c r="B353" s="2" t="s">
        <v>153</v>
      </c>
      <c r="C353" s="2">
        <v>37</v>
      </c>
      <c r="D353" s="2" t="s">
        <v>92</v>
      </c>
      <c r="E353" s="2">
        <v>117</v>
      </c>
      <c r="X353" s="178"/>
    </row>
    <row r="354" spans="2:41" x14ac:dyDescent="0.35">
      <c r="B354" s="2" t="s">
        <v>44</v>
      </c>
      <c r="C354" s="190">
        <v>64</v>
      </c>
      <c r="D354" s="2" t="s">
        <v>186</v>
      </c>
      <c r="E354" s="2">
        <v>169</v>
      </c>
      <c r="F354" s="188"/>
      <c r="X354" s="178"/>
    </row>
    <row r="355" spans="2:41" x14ac:dyDescent="0.35">
      <c r="B355" s="189" t="s">
        <v>217</v>
      </c>
      <c r="C355" s="189">
        <v>70</v>
      </c>
      <c r="D355" s="2" t="s">
        <v>2</v>
      </c>
      <c r="E355" s="2">
        <v>121</v>
      </c>
      <c r="X355" s="178"/>
    </row>
    <row r="356" spans="2:41" x14ac:dyDescent="0.35">
      <c r="B356" s="2" t="s">
        <v>221</v>
      </c>
      <c r="C356" s="190">
        <v>76</v>
      </c>
      <c r="D356" s="2" t="s">
        <v>9</v>
      </c>
      <c r="E356" s="2">
        <v>45</v>
      </c>
      <c r="X356" s="178"/>
    </row>
    <row r="357" spans="2:41" x14ac:dyDescent="0.35">
      <c r="B357" s="2" t="s">
        <v>46</v>
      </c>
      <c r="C357" s="2">
        <v>83</v>
      </c>
      <c r="D357" s="2" t="s">
        <v>10</v>
      </c>
      <c r="E357" s="2">
        <v>96</v>
      </c>
      <c r="F357" s="188"/>
      <c r="X357" s="178"/>
    </row>
    <row r="358" spans="2:41" x14ac:dyDescent="0.35">
      <c r="B358" s="2" t="s">
        <v>155</v>
      </c>
      <c r="C358" s="2">
        <v>78</v>
      </c>
      <c r="D358" s="2" t="s">
        <v>187</v>
      </c>
      <c r="E358" s="2">
        <v>81</v>
      </c>
      <c r="X358" s="178"/>
    </row>
    <row r="359" spans="2:41" x14ac:dyDescent="0.35">
      <c r="B359" s="2" t="s">
        <v>222</v>
      </c>
      <c r="C359" s="2">
        <v>97</v>
      </c>
      <c r="D359" s="2" t="s">
        <v>38</v>
      </c>
      <c r="E359" s="2">
        <v>134</v>
      </c>
      <c r="X359" s="178"/>
    </row>
    <row r="360" spans="2:41" x14ac:dyDescent="0.35">
      <c r="B360" s="2" t="s">
        <v>47</v>
      </c>
      <c r="C360" s="2">
        <v>113</v>
      </c>
      <c r="X360" s="178"/>
    </row>
    <row r="361" spans="2:41" x14ac:dyDescent="0.35">
      <c r="X361" s="178"/>
    </row>
    <row r="362" spans="2:41" x14ac:dyDescent="0.35">
      <c r="B362" s="191" t="s">
        <v>223</v>
      </c>
      <c r="X362" s="178"/>
    </row>
    <row r="363" spans="2:41" x14ac:dyDescent="0.35">
      <c r="B363" s="2" t="s">
        <v>37</v>
      </c>
      <c r="C363" s="190">
        <v>128</v>
      </c>
      <c r="D363" s="188"/>
      <c r="X363" s="178"/>
    </row>
    <row r="364" spans="2:41" x14ac:dyDescent="0.35">
      <c r="B364" s="2" t="s">
        <v>192</v>
      </c>
      <c r="C364" s="2">
        <v>114</v>
      </c>
      <c r="X364" s="178"/>
    </row>
    <row r="365" spans="2:41" x14ac:dyDescent="0.35">
      <c r="B365" s="2" t="s">
        <v>39</v>
      </c>
      <c r="C365" s="2">
        <v>126</v>
      </c>
      <c r="X365" s="178"/>
    </row>
    <row r="366" spans="2:41" x14ac:dyDescent="0.35">
      <c r="B366" s="189" t="s">
        <v>217</v>
      </c>
      <c r="C366" s="189">
        <v>132</v>
      </c>
      <c r="D366" s="188"/>
      <c r="G366" s="176"/>
      <c r="H366" s="176"/>
      <c r="I366" s="176"/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X366" s="178"/>
    </row>
    <row r="367" spans="2:41" x14ac:dyDescent="0.35">
      <c r="B367" s="2" t="s">
        <v>58</v>
      </c>
      <c r="C367" s="190">
        <v>136</v>
      </c>
      <c r="G367" s="177" t="s">
        <v>202</v>
      </c>
      <c r="H367" s="168"/>
      <c r="I367" s="176" t="s">
        <v>194</v>
      </c>
      <c r="J367" s="176"/>
      <c r="K367" s="176"/>
      <c r="L367" s="169"/>
      <c r="M367" s="176" t="s">
        <v>195</v>
      </c>
      <c r="N367" s="176"/>
      <c r="O367" s="176"/>
      <c r="P367" s="170"/>
      <c r="Q367" s="176" t="s">
        <v>196</v>
      </c>
      <c r="R367" s="176"/>
      <c r="S367" s="171"/>
      <c r="T367" s="176" t="s">
        <v>197</v>
      </c>
      <c r="U367" s="176"/>
      <c r="V367" s="176"/>
      <c r="X367" s="178"/>
      <c r="Y367" s="178"/>
      <c r="Z367" s="178"/>
      <c r="AA367" s="178"/>
      <c r="AB367" s="178"/>
      <c r="AC367" s="178"/>
      <c r="AD367" s="178"/>
      <c r="AE367" s="178"/>
      <c r="AF367" s="178"/>
      <c r="AG367" s="178"/>
      <c r="AH367" s="178"/>
      <c r="AI367" s="178"/>
      <c r="AJ367" s="178"/>
      <c r="AK367" s="178"/>
      <c r="AL367" s="178"/>
      <c r="AM367" s="178"/>
      <c r="AN367" s="178"/>
      <c r="AO367" s="178"/>
    </row>
    <row r="368" spans="2:41" x14ac:dyDescent="0.35">
      <c r="G368" s="177" t="s">
        <v>203</v>
      </c>
      <c r="H368" s="172"/>
      <c r="I368" s="176" t="s">
        <v>198</v>
      </c>
      <c r="J368" s="176"/>
      <c r="K368" s="176"/>
      <c r="L368" s="173"/>
      <c r="M368" s="176" t="s">
        <v>199</v>
      </c>
      <c r="N368" s="176"/>
      <c r="O368" s="176"/>
      <c r="P368" s="174"/>
      <c r="Q368" s="176" t="s">
        <v>201</v>
      </c>
      <c r="R368" s="176"/>
      <c r="S368" s="175"/>
      <c r="T368" s="176" t="s">
        <v>200</v>
      </c>
      <c r="U368" s="176"/>
      <c r="V368" s="176"/>
      <c r="X368" s="178"/>
      <c r="Y368" s="222" t="s">
        <v>261</v>
      </c>
      <c r="Z368" s="168"/>
      <c r="AA368" s="176" t="s">
        <v>194</v>
      </c>
      <c r="AB368" s="176"/>
      <c r="AC368" s="176"/>
      <c r="AD368" s="169"/>
      <c r="AE368" s="176" t="s">
        <v>195</v>
      </c>
      <c r="AF368" s="176"/>
      <c r="AG368" s="176"/>
      <c r="AH368" s="170"/>
      <c r="AI368" s="176" t="s">
        <v>196</v>
      </c>
      <c r="AJ368" s="176"/>
      <c r="AK368" s="171"/>
      <c r="AL368" s="176" t="s">
        <v>197</v>
      </c>
      <c r="AM368" s="176"/>
      <c r="AN368" s="177" t="s">
        <v>202</v>
      </c>
      <c r="AO368" s="177"/>
    </row>
    <row r="369" spans="2:41" x14ac:dyDescent="0.35">
      <c r="X369" s="178"/>
      <c r="Y369" s="177"/>
      <c r="Z369" s="172"/>
      <c r="AA369" s="176" t="s">
        <v>198</v>
      </c>
      <c r="AB369" s="176"/>
      <c r="AC369" s="176"/>
      <c r="AD369" s="173"/>
      <c r="AE369" s="176" t="s">
        <v>199</v>
      </c>
      <c r="AF369" s="176"/>
      <c r="AG369" s="176"/>
      <c r="AH369" s="174"/>
      <c r="AI369" s="176" t="s">
        <v>201</v>
      </c>
      <c r="AJ369" s="176"/>
      <c r="AK369" s="175"/>
      <c r="AL369" s="176" t="s">
        <v>200</v>
      </c>
      <c r="AM369" s="176"/>
      <c r="AN369" s="177" t="s">
        <v>203</v>
      </c>
      <c r="AO369" s="177"/>
    </row>
    <row r="370" spans="2:41" ht="18.5" x14ac:dyDescent="0.35">
      <c r="Y370" s="149"/>
      <c r="Z370" s="5"/>
      <c r="AA370" s="13"/>
      <c r="AB370" s="12"/>
      <c r="AC370" s="15"/>
    </row>
    <row r="371" spans="2:41" s="11" customFormat="1" ht="18.5" x14ac:dyDescent="0.35">
      <c r="B371" s="209" t="s">
        <v>252</v>
      </c>
      <c r="Q371" s="203"/>
      <c r="Y371" s="204"/>
      <c r="Z371" s="205"/>
      <c r="AA371" s="206"/>
      <c r="AB371" s="207"/>
      <c r="AC371" s="208"/>
    </row>
    <row r="372" spans="2:41" ht="18.5" x14ac:dyDescent="0.35">
      <c r="B372" s="219"/>
      <c r="C372" s="121"/>
      <c r="D372" s="122"/>
      <c r="E372" s="202"/>
      <c r="F372" s="157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66"/>
      <c r="R372" s="121"/>
      <c r="S372" s="122"/>
      <c r="T372" s="156"/>
      <c r="U372" s="157"/>
      <c r="V372" s="19"/>
      <c r="W372" s="19"/>
      <c r="X372" s="19"/>
    </row>
    <row r="373" spans="2:41" ht="18.5" x14ac:dyDescent="0.35">
      <c r="B373" s="166"/>
      <c r="C373" s="121"/>
      <c r="D373" s="122"/>
      <c r="E373" s="156"/>
      <c r="F373" s="157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66"/>
      <c r="R373" s="121"/>
      <c r="S373" s="122"/>
      <c r="T373" s="156"/>
      <c r="U373" s="157"/>
      <c r="V373" s="19"/>
      <c r="W373" s="19"/>
      <c r="X373" s="19"/>
    </row>
  </sheetData>
  <sheetProtection algorithmName="SHA-512" hashValue="KhzjcL/L7y6DhA1O8HENfLyhT9rTCAB1vHAa+2KfK3hPcAqEiPAywUlt3JfYjVAT4Le8FiSJAlbt5KTV2+EzlA==" saltValue="i2IivSF3FOQbCKQQzQ9FhQ==" spinCount="100000" sheet="1" objects="1" scenarios="1"/>
  <hyperlinks>
    <hyperlink ref="U155" r:id="rId1" xr:uid="{A09DFEBB-843B-4A1B-BC72-A969AE4EAD63}"/>
    <hyperlink ref="V160" r:id="rId2" display="http://data.myworld2015.org/" xr:uid="{534140F2-A200-480C-ABD8-016B6680E76B}"/>
    <hyperlink ref="V161" r:id="rId3" xr:uid="{E757F7D1-3D11-41DD-B3FC-2B2D3CD78014}"/>
    <hyperlink ref="V162" r:id="rId4" xr:uid="{02DB6018-529E-4ED7-94AD-27513675480A}"/>
    <hyperlink ref="V163" r:id="rId5" xr:uid="{B08E6319-B400-481C-A3AE-AACA59D532B3}"/>
    <hyperlink ref="H236" r:id="rId6" xr:uid="{F504FA3F-E9CE-45F9-A7D8-2536797AB240}"/>
    <hyperlink ref="B329" r:id="rId7" xr:uid="{B06FF13B-C32A-4B0B-8797-0D2E30838BAB}"/>
    <hyperlink ref="H191" r:id="rId8" xr:uid="{B79FA4B1-3437-4D4D-943B-E8EA3BDFE85D}"/>
    <hyperlink ref="H195" r:id="rId9" xr:uid="{30BC0A07-471C-45E6-AF67-D93182DC528B}"/>
    <hyperlink ref="H192" r:id="rId10" xr:uid="{72A1FC88-5B4A-42D1-80E9-0277C1987201}"/>
    <hyperlink ref="K192" r:id="rId11" xr:uid="{4B01B097-0065-4E16-A7D9-F30A9185BC8B}"/>
    <hyperlink ref="AE202" r:id="rId12" xr:uid="{350CADD0-09EF-4D94-883D-7D9B1F58FE59}"/>
    <hyperlink ref="AE205" r:id="rId13" xr:uid="{0F7F5DB0-A820-4390-853A-7947B2056DC7}"/>
    <hyperlink ref="AE207" r:id="rId14" xr:uid="{792A00D7-FB45-4095-86C2-A5FF8DBE7727}"/>
  </hyperlinks>
  <pageMargins left="0.7" right="0.7" top="0.75" bottom="0.75" header="0.3" footer="0.3"/>
  <pageSetup paperSize="9" orientation="portrait" r:id="rId15"/>
  <ignoredErrors>
    <ignoredError sqref="N271" evalError="1"/>
    <ignoredError sqref="AE195 D29 D40" formula="1"/>
  </ignoredErrors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 2 Datafile: Religiosity and CC Beliefs</dc:title>
  <dc:creator>Andrew West</dc:creator>
  <cp:lastModifiedBy>Andrew West</cp:lastModifiedBy>
  <dcterms:created xsi:type="dcterms:W3CDTF">2020-04-17T16:27:13Z</dcterms:created>
  <dcterms:modified xsi:type="dcterms:W3CDTF">2020-04-17T16:29:51Z</dcterms:modified>
</cp:coreProperties>
</file>